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80" tabRatio="60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/>
  <calcPr fullCalcOnLoad="1"/>
</workbook>
</file>

<file path=xl/sharedStrings.xml><?xml version="1.0" encoding="utf-8"?>
<sst xmlns="http://schemas.openxmlformats.org/spreadsheetml/2006/main" count="824" uniqueCount="189">
  <si>
    <t>Артемовская</t>
  </si>
  <si>
    <t>Блока</t>
  </si>
  <si>
    <t>Волгоградская</t>
  </si>
  <si>
    <t>Воровского</t>
  </si>
  <si>
    <t>Зубарева</t>
  </si>
  <si>
    <t>1а</t>
  </si>
  <si>
    <t>1б</t>
  </si>
  <si>
    <t>15а</t>
  </si>
  <si>
    <t>Ленинградская</t>
  </si>
  <si>
    <t>Матросова</t>
  </si>
  <si>
    <t>О.Кошевого</t>
  </si>
  <si>
    <t>Сахненко</t>
  </si>
  <si>
    <t>№</t>
  </si>
  <si>
    <t>89а</t>
  </si>
  <si>
    <t>82а</t>
  </si>
  <si>
    <t>72а</t>
  </si>
  <si>
    <t>76а</t>
  </si>
  <si>
    <t>96а</t>
  </si>
  <si>
    <t>112а</t>
  </si>
  <si>
    <t xml:space="preserve"> И Т О Г О : </t>
  </si>
  <si>
    <t>9\5</t>
  </si>
  <si>
    <t xml:space="preserve">Уборка лестничных клеток </t>
  </si>
  <si>
    <t>В С Е Г О  с рент и НДС грн./м2</t>
  </si>
  <si>
    <t>129 а</t>
  </si>
  <si>
    <t>2а</t>
  </si>
  <si>
    <t>4а</t>
  </si>
  <si>
    <t>К.Маркса</t>
  </si>
  <si>
    <t>А.Матросова</t>
  </si>
  <si>
    <t>Ломоносова</t>
  </si>
  <si>
    <t>Пономарьова</t>
  </si>
  <si>
    <t>Б.Хмельницкого</t>
  </si>
  <si>
    <t>С.Мохонько</t>
  </si>
  <si>
    <t>ИТОГО:</t>
  </si>
  <si>
    <t>Индустр (выб)</t>
  </si>
  <si>
    <t>К.Маркса (выб)</t>
  </si>
  <si>
    <t>Одесская  (выб)</t>
  </si>
  <si>
    <t>З.Космод (выб)</t>
  </si>
  <si>
    <t>Киевская  (выб)</t>
  </si>
  <si>
    <t>О.Кошевого (выбыл)</t>
  </si>
  <si>
    <t>О.Кошевого  (выбыл)</t>
  </si>
  <si>
    <t xml:space="preserve">Бурденко (выбыл) </t>
  </si>
  <si>
    <t>А.Матросова(выбыл)</t>
  </si>
  <si>
    <t>Харьковская (выбыл)</t>
  </si>
  <si>
    <t>Ломоносова (выбыл)</t>
  </si>
  <si>
    <t>О.Кошевого  (искл)</t>
  </si>
  <si>
    <t>О.Кошевого (искл)</t>
  </si>
  <si>
    <t>Ломоносова (искл)</t>
  </si>
  <si>
    <t>Культурная (искл)</t>
  </si>
  <si>
    <t>Плеханова (искл)</t>
  </si>
  <si>
    <t>Потёмкина  (искл)</t>
  </si>
  <si>
    <t>Тверская (искл)</t>
  </si>
  <si>
    <t>ВСЕГО</t>
  </si>
  <si>
    <t xml:space="preserve"> Всего с рентабельностью и единым налогом 5%</t>
  </si>
  <si>
    <t>Шахтерская (искл)</t>
  </si>
  <si>
    <t>Короленко</t>
  </si>
  <si>
    <t xml:space="preserve"> Всего с рентабельностю и единым налогом 5%</t>
  </si>
  <si>
    <t>К.Маркса (искл)</t>
  </si>
  <si>
    <t>Харьковская (искл)</t>
  </si>
  <si>
    <t>Вулиця</t>
  </si>
  <si>
    <t>№ буд</t>
  </si>
  <si>
    <t>Прибирання прибудинкової території грн/м2</t>
  </si>
  <si>
    <t>Тех обслуговування внутрішньобуд. мереж грн/м2</t>
  </si>
  <si>
    <t>Утримання аварійної служби, машин та механізмів грн/м2</t>
  </si>
  <si>
    <t>Диспетчеризація АС грн./м2</t>
  </si>
  <si>
    <t>Дератизація и дезинсекція грн/м2</t>
  </si>
  <si>
    <t>Посипання та розчистка снігу  грн/м2</t>
  </si>
  <si>
    <t>Обслуговування димовентиляційних каналів  грн./м2</t>
  </si>
  <si>
    <t>Усього з рентабельністю та єдиним податком 5% грн/м2</t>
  </si>
  <si>
    <t>Усього з рентабельністю 5% грн/ м2</t>
  </si>
  <si>
    <t>Індустріальна</t>
  </si>
  <si>
    <t>Косарєва</t>
  </si>
  <si>
    <t>Косарєва (искл)</t>
  </si>
  <si>
    <t>Космонавтів</t>
  </si>
  <si>
    <t>Космонавтів (выб)</t>
  </si>
  <si>
    <t>Леваневського</t>
  </si>
  <si>
    <t>Соборна</t>
  </si>
  <si>
    <t xml:space="preserve">Соборна </t>
  </si>
  <si>
    <t>О.Тихого</t>
  </si>
  <si>
    <t>Чернігівська(выб)</t>
  </si>
  <si>
    <t>Чернігівська(выбыл)</t>
  </si>
  <si>
    <t>Чернігівська</t>
  </si>
  <si>
    <t>П.Комуни</t>
  </si>
  <si>
    <t>Машинобудівників</t>
  </si>
  <si>
    <t>Ульянівська (искл)</t>
  </si>
  <si>
    <t>Енгельса(выб)</t>
  </si>
  <si>
    <t>Енгельса(искл)</t>
  </si>
  <si>
    <t>Енгельса (выб)</t>
  </si>
  <si>
    <t>Енгельса Ф.</t>
  </si>
  <si>
    <t>п.Западний</t>
  </si>
  <si>
    <t>п.Западний (выб)</t>
  </si>
  <si>
    <t>Я.Мудрого</t>
  </si>
  <si>
    <t>Дружби</t>
  </si>
  <si>
    <t>Смоленська</t>
  </si>
  <si>
    <t>Козацька</t>
  </si>
  <si>
    <t>Новосибирська</t>
  </si>
  <si>
    <t>Гаврилівська</t>
  </si>
  <si>
    <t>Гаврилівська (выбыл)</t>
  </si>
  <si>
    <t>Гаврилівська(искл)</t>
  </si>
  <si>
    <t>Гаврилівська(выбыл)</t>
  </si>
  <si>
    <t>Правди</t>
  </si>
  <si>
    <t>Авіаційна (искл)</t>
  </si>
  <si>
    <t>Авіаційна (выбыл)</t>
  </si>
  <si>
    <t>Авіаційна</t>
  </si>
  <si>
    <t>Новгородська</t>
  </si>
  <si>
    <t>Свободи</t>
  </si>
  <si>
    <t>Свободи (искл)</t>
  </si>
  <si>
    <t>Солідарності</t>
  </si>
  <si>
    <t>Стаханівська</t>
  </si>
  <si>
    <t>Чайковського</t>
  </si>
  <si>
    <t>Бабушкіна М.С.</t>
  </si>
  <si>
    <t>Папаніна</t>
  </si>
  <si>
    <t>Ш. Руставелі</t>
  </si>
  <si>
    <t>Сєдова</t>
  </si>
  <si>
    <t>Джерельна</t>
  </si>
  <si>
    <t>Желєзнодорожня (выб)</t>
  </si>
  <si>
    <t>Славянська(выб)</t>
  </si>
  <si>
    <t>Славянська (искл)</t>
  </si>
  <si>
    <t>Армійська</t>
  </si>
  <si>
    <t xml:space="preserve">Н.Садова </t>
  </si>
  <si>
    <t>6а</t>
  </si>
  <si>
    <t>Поточний ремонт  конструктивних елементів, внутрішньобудинкових систем холодного водопостачання і водовідведення, централізованого опалення, зливової каналізації  грн/м2</t>
  </si>
  <si>
    <t>Технічне обслуговування та поточний ремонт мереж електропостачання. грн/м2</t>
  </si>
  <si>
    <t>Освітлення місць загального користування грн/м2</t>
  </si>
  <si>
    <t>О.Кошевого(ОСББ)</t>
  </si>
  <si>
    <t>Космонавтів (ОСББ)</t>
  </si>
  <si>
    <t>Усього  грн/ м2</t>
  </si>
  <si>
    <t>Поверхів</t>
  </si>
  <si>
    <t>від _______________________№________________</t>
  </si>
  <si>
    <t>Обслуговування системи диспетчеризації ліфтів  грн. / м2</t>
  </si>
  <si>
    <t>Електропостачання ліфтів  грн/ м2</t>
  </si>
  <si>
    <t>Технічне обслуговування внутрішньобудинкових мереж холодного водопост., водовідв, теплопостач,аварійна служба для ліквідації аварій на внутрішньобудинкових мережах  грн/м2</t>
  </si>
  <si>
    <t>Залізнодорожна</t>
  </si>
  <si>
    <t>Харьковска</t>
  </si>
  <si>
    <t>Київська</t>
  </si>
  <si>
    <t>О.Кошового</t>
  </si>
  <si>
    <t xml:space="preserve">Космонавтів </t>
  </si>
  <si>
    <t xml:space="preserve">Солідарності </t>
  </si>
  <si>
    <t>Загальна площа квартир (м2)</t>
  </si>
  <si>
    <t>Керуючий справами виконкому</t>
  </si>
  <si>
    <t xml:space="preserve">Козацька </t>
  </si>
  <si>
    <r>
      <rPr>
        <sz val="8"/>
        <rFont val="Arial Cyr"/>
        <family val="0"/>
      </rPr>
      <t>Усього без ліфтів</t>
    </r>
    <r>
      <rPr>
        <i/>
        <sz val="8"/>
        <rFont val="Arial Cyr"/>
        <family val="0"/>
      </rPr>
      <t xml:space="preserve"> ( з рентаб та ПДВ 20% ) (</t>
    </r>
    <r>
      <rPr>
        <sz val="8"/>
        <rFont val="Arial Cyr"/>
        <family val="0"/>
      </rPr>
      <t>гр.5+гр.6+гр.7+гр.8+гр.12+гр.13+гр.14+гр.15+гр.16+гр.17)</t>
    </r>
  </si>
  <si>
    <t>Тариф  на утримання ліфтів</t>
  </si>
  <si>
    <r>
      <t>Петліна</t>
    </r>
    <r>
      <rPr>
        <sz val="6"/>
        <rFont val="Arial Cyr"/>
        <family val="0"/>
      </rPr>
      <t xml:space="preserve"> (частина будинку з ліфтами)</t>
    </r>
  </si>
  <si>
    <r>
      <t xml:space="preserve">Петліна </t>
    </r>
    <r>
      <rPr>
        <sz val="6"/>
        <rFont val="Arial Cyr"/>
        <family val="0"/>
      </rPr>
      <t>(частина будинку без ліфтів)</t>
    </r>
  </si>
  <si>
    <r>
      <t xml:space="preserve">Тех обслуговування  ліфтів грн/ м2  </t>
    </r>
    <r>
      <rPr>
        <sz val="6"/>
        <rFont val="Arial Cyr"/>
        <family val="0"/>
      </rPr>
      <t>(670 грн/лифт)</t>
    </r>
  </si>
  <si>
    <r>
      <t xml:space="preserve">Усього тариф з урахуванням коригування </t>
    </r>
    <r>
      <rPr>
        <sz val="6"/>
        <rFont val="Arial Cyr"/>
        <family val="0"/>
      </rPr>
      <t>(Кзв=1,05</t>
    </r>
    <r>
      <rPr>
        <sz val="7"/>
        <rFont val="Arial Cyr"/>
        <family val="0"/>
      </rPr>
      <t>)</t>
    </r>
    <r>
      <rPr>
        <sz val="8"/>
        <rFont val="Arial Cyr"/>
        <family val="0"/>
      </rPr>
      <t xml:space="preserve"> грн/м2</t>
    </r>
  </si>
  <si>
    <t>Усього з рентабельностью и  ПДВ 20%</t>
  </si>
  <si>
    <t>ЗАТВЕРДЖЕНО</t>
  </si>
  <si>
    <t>Тарифи на послуги з утримання будинків і споруд та прибудинкових територій, які надаються</t>
  </si>
  <si>
    <t>Комунальним  підприємством  "Комсервіс" Дружківської міської ради</t>
  </si>
  <si>
    <t>Річна сума витрат</t>
  </si>
  <si>
    <t>Утримання ліфтів грн/м2</t>
  </si>
  <si>
    <t>Обслуговування систем диспетчеризації ліфтів. Грн/м2</t>
  </si>
  <si>
    <t>Тех. обслуговування ліфтів, грн/м2</t>
  </si>
  <si>
    <t>Електропостачання ліфтів, грн/м2</t>
  </si>
  <si>
    <t xml:space="preserve">П.Комуни </t>
  </si>
  <si>
    <t xml:space="preserve">Енгельса </t>
  </si>
  <si>
    <t>112 а</t>
  </si>
  <si>
    <t>Усього тариф з урахуванням коригування (Кзв=1,05) грн/м2</t>
  </si>
  <si>
    <t>Дератизація і дезинсекція грн/м2</t>
  </si>
  <si>
    <t>Зміни до скоригованих тарифів на послуги з утримання будинків і споруд та прибудинкових територій, які надаються</t>
  </si>
  <si>
    <t>підприємством "Комсервіс" Дружківської міської ради підготовлені Управлінням житлового та комунального господарства</t>
  </si>
  <si>
    <t>Дружківської міської ради</t>
  </si>
  <si>
    <t>господарства Дружківської міської ради</t>
  </si>
  <si>
    <r>
      <t>Усього тариф , грн/м2</t>
    </r>
    <r>
      <rPr>
        <sz val="6"/>
        <rFont val="Times New Roman"/>
        <family val="1"/>
      </rPr>
      <t xml:space="preserve">  (гр.18+гр.22)</t>
    </r>
  </si>
  <si>
    <r>
      <t xml:space="preserve">Усього утримання ліфтів з рентабельністю та ПДВ  грн/м2. </t>
    </r>
    <r>
      <rPr>
        <sz val="6"/>
        <rFont val="Times New Roman"/>
        <family val="1"/>
      </rPr>
      <t>(гр.19+гр.20+гр.21)</t>
    </r>
  </si>
  <si>
    <t xml:space="preserve">Додаток </t>
  </si>
  <si>
    <t>з урахуванням вартості утримання ліфтів, що вводяться в експлуатацію.</t>
  </si>
  <si>
    <t>комунальним  підприємством  "Комсервіс" Дружківської міської ради,</t>
  </si>
  <si>
    <t>І.В.КУРИЛО</t>
  </si>
  <si>
    <t>В.О.ГЕЙЧЕНКО</t>
  </si>
  <si>
    <t>від ___________________№____</t>
  </si>
  <si>
    <t>Обслуговування систем диспетчеризації ліфтів. Грн/м2 *</t>
  </si>
  <si>
    <t>Електропостачання ліфтів, грн/м2*</t>
  </si>
  <si>
    <t>Тех. обслуговування ліфтів, грн/м2*</t>
  </si>
  <si>
    <t>Прим.* До даних статей не застосовується коригуючий коефіцієнт</t>
  </si>
  <si>
    <t>Зміни до скоригованих тарифи на послуги з утримання будинків в споруд та прибудинкових територій , які тнадаються комунальним</t>
  </si>
  <si>
    <t>Начальник управління житлового та комунального</t>
  </si>
  <si>
    <t>рішення виконкому міської ради</t>
  </si>
  <si>
    <t>Скориговані тарифи на послуги з утримання будинків і споруд та прибудинкових територій, які надаються</t>
  </si>
  <si>
    <t>Петліна</t>
  </si>
  <si>
    <t>Начальник управління житлового та комунального господарства Дружківської міської ради</t>
  </si>
  <si>
    <t xml:space="preserve">Тарифи на послуги з утримання будинків і споруд та прибудинкових територій, які подаються Комунальним підприємством "Комсервіс" Дружківської міської ради підготовлений управлінням житлового та комунального господарста Дружківської міської ради </t>
  </si>
  <si>
    <r>
      <t xml:space="preserve">Тех обслуговування  ліфтів грн/ м2  </t>
    </r>
    <r>
      <rPr>
        <sz val="6"/>
        <rFont val="Times New Roman"/>
        <family val="1"/>
      </rPr>
      <t>(670 грн/лифт)</t>
    </r>
  </si>
  <si>
    <r>
      <rPr>
        <sz val="8"/>
        <rFont val="Times New Roman"/>
        <family val="1"/>
      </rPr>
      <t>Усього без ліфтів</t>
    </r>
    <r>
      <rPr>
        <i/>
        <sz val="8"/>
        <rFont val="Times New Roman"/>
        <family val="1"/>
      </rPr>
      <t xml:space="preserve"> ( з рентаб та ПДВ 20% ) (</t>
    </r>
    <r>
      <rPr>
        <sz val="8"/>
        <rFont val="Times New Roman"/>
        <family val="1"/>
      </rPr>
      <t>гр.5+гр.6+гр.7+гр.8+гр.12+гр.13+гр.14+гр.15+гр.16+гр.17)</t>
    </r>
  </si>
  <si>
    <r>
      <t xml:space="preserve">Усього тариф з урахуванням коригування </t>
    </r>
    <r>
      <rPr>
        <sz val="6"/>
        <rFont val="Times New Roman"/>
        <family val="1"/>
      </rPr>
      <t>(Кзв=1,05</t>
    </r>
    <r>
      <rPr>
        <sz val="7"/>
        <rFont val="Times New Roman"/>
        <family val="1"/>
      </rPr>
      <t>)</t>
    </r>
    <r>
      <rPr>
        <sz val="8"/>
        <rFont val="Times New Roman"/>
        <family val="1"/>
      </rPr>
      <t xml:space="preserve"> грн/м2</t>
    </r>
  </si>
  <si>
    <r>
      <t xml:space="preserve">Усього тариф з урахуванням коригування </t>
    </r>
    <r>
      <rPr>
        <sz val="6"/>
        <rFont val="Times New Roman"/>
        <family val="1"/>
      </rPr>
      <t>(Кзв=1,18</t>
    </r>
    <r>
      <rPr>
        <sz val="7"/>
        <rFont val="Times New Roman"/>
        <family val="1"/>
      </rPr>
      <t>)</t>
    </r>
    <r>
      <rPr>
        <sz val="8"/>
        <rFont val="Times New Roman"/>
        <family val="1"/>
      </rPr>
      <t xml:space="preserve"> грн/м2</t>
    </r>
  </si>
  <si>
    <t>І.В. КУРИЛО</t>
  </si>
  <si>
    <t>В.О. ГЕЙЧЕНКО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</si>
</sst>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#,##0_ ;\-#,##0\ "/>
    <numFmt numFmtId="183" formatCode="#,##0&quot;р.&quot;"/>
    <numFmt numFmtId="184" formatCode="#,##0.00_ ;\-#,##0.00\ "/>
    <numFmt numFmtId="185" formatCode="0.0"/>
    <numFmt numFmtId="186" formatCode="#,##0.0&quot;р.&quot;"/>
    <numFmt numFmtId="187" formatCode="#,##0.0"/>
  </numFmts>
  <fonts count="6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8"/>
      <color indexed="8"/>
      <name val="Times New Roman"/>
      <family val="1"/>
    </font>
    <font>
      <sz val="8"/>
      <color indexed="30"/>
      <name val="Times New Roman"/>
      <family val="1"/>
    </font>
    <font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rgb="FFFF0000"/>
      <name val="Arial Cyr"/>
      <family val="0"/>
    </font>
    <font>
      <sz val="8"/>
      <color theme="1"/>
      <name val="Times New Roman"/>
      <family val="1"/>
    </font>
    <font>
      <sz val="8"/>
      <color rgb="FF0070C0"/>
      <name val="Times New Roman"/>
      <family val="1"/>
    </font>
    <font>
      <sz val="8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181" fontId="1" fillId="35" borderId="16" xfId="0" applyNumberFormat="1" applyFont="1" applyFill="1" applyBorder="1" applyAlignment="1">
      <alignment/>
    </xf>
    <xf numFmtId="181" fontId="1" fillId="35" borderId="17" xfId="0" applyNumberFormat="1" applyFont="1" applyFill="1" applyBorder="1" applyAlignment="1">
      <alignment/>
    </xf>
    <xf numFmtId="181" fontId="1" fillId="35" borderId="10" xfId="0" applyNumberFormat="1" applyFont="1" applyFill="1" applyBorder="1" applyAlignment="1">
      <alignment/>
    </xf>
    <xf numFmtId="180" fontId="1" fillId="35" borderId="10" xfId="0" applyNumberFormat="1" applyFont="1" applyFill="1" applyBorder="1" applyAlignment="1">
      <alignment/>
    </xf>
    <xf numFmtId="181" fontId="1" fillId="35" borderId="14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81" fontId="1" fillId="35" borderId="12" xfId="0" applyNumberFormat="1" applyFont="1" applyFill="1" applyBorder="1" applyAlignment="1">
      <alignment/>
    </xf>
    <xf numFmtId="181" fontId="1" fillId="35" borderId="11" xfId="0" applyNumberFormat="1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181" fontId="0" fillId="33" borderId="18" xfId="0" applyNumberFormat="1" applyFill="1" applyBorder="1" applyAlignment="1">
      <alignment/>
    </xf>
    <xf numFmtId="180" fontId="0" fillId="33" borderId="18" xfId="0" applyNumberFormat="1" applyFill="1" applyBorder="1" applyAlignment="1">
      <alignment/>
    </xf>
    <xf numFmtId="181" fontId="1" fillId="35" borderId="19" xfId="0" applyNumberFormat="1" applyFont="1" applyFill="1" applyBorder="1" applyAlignment="1">
      <alignment/>
    </xf>
    <xf numFmtId="181" fontId="1" fillId="35" borderId="20" xfId="0" applyNumberFormat="1" applyFont="1" applyFill="1" applyBorder="1" applyAlignment="1">
      <alignment/>
    </xf>
    <xf numFmtId="181" fontId="1" fillId="35" borderId="21" xfId="0" applyNumberFormat="1" applyFont="1" applyFill="1" applyBorder="1" applyAlignment="1">
      <alignment/>
    </xf>
    <xf numFmtId="181" fontId="1" fillId="35" borderId="22" xfId="0" applyNumberFormat="1" applyFont="1" applyFill="1" applyBorder="1" applyAlignment="1">
      <alignment/>
    </xf>
    <xf numFmtId="0" fontId="4" fillId="35" borderId="2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182" fontId="1" fillId="35" borderId="10" xfId="43" applyNumberFormat="1" applyFont="1" applyFill="1" applyBorder="1" applyAlignment="1">
      <alignment wrapText="1"/>
    </xf>
    <xf numFmtId="1" fontId="1" fillId="35" borderId="10" xfId="43" applyNumberFormat="1" applyFont="1" applyFill="1" applyBorder="1" applyAlignment="1">
      <alignment wrapText="1"/>
    </xf>
    <xf numFmtId="1" fontId="1" fillId="35" borderId="14" xfId="0" applyNumberFormat="1" applyFont="1" applyFill="1" applyBorder="1" applyAlignment="1">
      <alignment/>
    </xf>
    <xf numFmtId="1" fontId="1" fillId="35" borderId="25" xfId="0" applyNumberFormat="1" applyFont="1" applyFill="1" applyBorder="1" applyAlignment="1">
      <alignment/>
    </xf>
    <xf numFmtId="1" fontId="1" fillId="35" borderId="26" xfId="0" applyNumberFormat="1" applyFont="1" applyFill="1" applyBorder="1" applyAlignment="1">
      <alignment/>
    </xf>
    <xf numFmtId="1" fontId="1" fillId="35" borderId="27" xfId="0" applyNumberFormat="1" applyFont="1" applyFill="1" applyBorder="1" applyAlignment="1">
      <alignment/>
    </xf>
    <xf numFmtId="1" fontId="1" fillId="35" borderId="21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/>
    </xf>
    <xf numFmtId="1" fontId="1" fillId="35" borderId="11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80" fontId="1" fillId="35" borderId="14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181" fontId="4" fillId="35" borderId="10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181" fontId="4" fillId="35" borderId="16" xfId="0" applyNumberFormat="1" applyFont="1" applyFill="1" applyBorder="1" applyAlignment="1">
      <alignment/>
    </xf>
    <xf numFmtId="181" fontId="1" fillId="35" borderId="23" xfId="0" applyNumberFormat="1" applyFont="1" applyFill="1" applyBorder="1" applyAlignment="1">
      <alignment/>
    </xf>
    <xf numFmtId="181" fontId="1" fillId="35" borderId="13" xfId="0" applyNumberFormat="1" applyFont="1" applyFill="1" applyBorder="1" applyAlignment="1">
      <alignment/>
    </xf>
    <xf numFmtId="181" fontId="1" fillId="35" borderId="24" xfId="0" applyNumberFormat="1" applyFont="1" applyFill="1" applyBorder="1" applyAlignment="1">
      <alignment/>
    </xf>
    <xf numFmtId="181" fontId="1" fillId="35" borderId="28" xfId="0" applyNumberFormat="1" applyFont="1" applyFill="1" applyBorder="1" applyAlignment="1">
      <alignment/>
    </xf>
    <xf numFmtId="180" fontId="1" fillId="35" borderId="13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180" fontId="1" fillId="35" borderId="29" xfId="0" applyNumberFormat="1" applyFont="1" applyFill="1" applyBorder="1" applyAlignment="1">
      <alignment/>
    </xf>
    <xf numFmtId="180" fontId="1" fillId="35" borderId="12" xfId="0" applyNumberFormat="1" applyFont="1" applyFill="1" applyBorder="1" applyAlignment="1">
      <alignment/>
    </xf>
    <xf numFmtId="180" fontId="1" fillId="35" borderId="11" xfId="0" applyNumberFormat="1" applyFont="1" applyFill="1" applyBorder="1" applyAlignment="1">
      <alignment/>
    </xf>
    <xf numFmtId="180" fontId="1" fillId="35" borderId="21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180" fontId="4" fillId="35" borderId="21" xfId="0" applyNumberFormat="1" applyFont="1" applyFill="1" applyBorder="1" applyAlignment="1">
      <alignment/>
    </xf>
    <xf numFmtId="181" fontId="4" fillId="35" borderId="22" xfId="0" applyNumberFormat="1" applyFont="1" applyFill="1" applyBorder="1" applyAlignment="1">
      <alignment/>
    </xf>
    <xf numFmtId="181" fontId="4" fillId="35" borderId="21" xfId="0" applyNumberFormat="1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1" fontId="4" fillId="35" borderId="11" xfId="0" applyNumberFormat="1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180" fontId="1" fillId="35" borderId="0" xfId="0" applyNumberFormat="1" applyFont="1" applyFill="1" applyAlignment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180" fontId="1" fillId="35" borderId="22" xfId="0" applyNumberFormat="1" applyFont="1" applyFill="1" applyBorder="1" applyAlignment="1">
      <alignment/>
    </xf>
    <xf numFmtId="0" fontId="1" fillId="35" borderId="15" xfId="0" applyFont="1" applyFill="1" applyBorder="1" applyAlignment="1">
      <alignment/>
    </xf>
    <xf numFmtId="181" fontId="1" fillId="35" borderId="32" xfId="0" applyNumberFormat="1" applyFont="1" applyFill="1" applyBorder="1" applyAlignment="1">
      <alignment/>
    </xf>
    <xf numFmtId="181" fontId="1" fillId="35" borderId="25" xfId="0" applyNumberFormat="1" applyFont="1" applyFill="1" applyBorder="1" applyAlignment="1">
      <alignment/>
    </xf>
    <xf numFmtId="181" fontId="1" fillId="35" borderId="18" xfId="0" applyNumberFormat="1" applyFont="1" applyFill="1" applyBorder="1" applyAlignment="1">
      <alignment/>
    </xf>
    <xf numFmtId="0" fontId="1" fillId="35" borderId="33" xfId="0" applyFont="1" applyFill="1" applyBorder="1" applyAlignment="1">
      <alignment/>
    </xf>
    <xf numFmtId="181" fontId="1" fillId="35" borderId="33" xfId="0" applyNumberFormat="1" applyFont="1" applyFill="1" applyBorder="1" applyAlignment="1">
      <alignment/>
    </xf>
    <xf numFmtId="181" fontId="1" fillId="35" borderId="34" xfId="0" applyNumberFormat="1" applyFont="1" applyFill="1" applyBorder="1" applyAlignment="1">
      <alignment/>
    </xf>
    <xf numFmtId="181" fontId="1" fillId="35" borderId="35" xfId="0" applyNumberFormat="1" applyFont="1" applyFill="1" applyBorder="1" applyAlignment="1">
      <alignment/>
    </xf>
    <xf numFmtId="181" fontId="1" fillId="35" borderId="36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7" fillId="35" borderId="37" xfId="0" applyFont="1" applyFill="1" applyBorder="1" applyAlignment="1">
      <alignment/>
    </xf>
    <xf numFmtId="181" fontId="7" fillId="35" borderId="33" xfId="0" applyNumberFormat="1" applyFont="1" applyFill="1" applyBorder="1" applyAlignment="1">
      <alignment/>
    </xf>
    <xf numFmtId="181" fontId="1" fillId="35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4" fillId="35" borderId="3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wrapText="1"/>
    </xf>
    <xf numFmtId="1" fontId="1" fillId="35" borderId="39" xfId="0" applyNumberFormat="1" applyFont="1" applyFill="1" applyBorder="1" applyAlignment="1">
      <alignment/>
    </xf>
    <xf numFmtId="0" fontId="1" fillId="35" borderId="32" xfId="0" applyFont="1" applyFill="1" applyBorder="1" applyAlignment="1">
      <alignment/>
    </xf>
    <xf numFmtId="181" fontId="1" fillId="35" borderId="10" xfId="0" applyNumberFormat="1" applyFont="1" applyFill="1" applyBorder="1" applyAlignment="1" quotePrefix="1">
      <alignment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 quotePrefix="1">
      <alignment/>
    </xf>
    <xf numFmtId="0" fontId="1" fillId="35" borderId="40" xfId="0" applyFont="1" applyFill="1" applyBorder="1" applyAlignment="1">
      <alignment/>
    </xf>
    <xf numFmtId="0" fontId="7" fillId="35" borderId="41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181" fontId="1" fillId="35" borderId="26" xfId="0" applyNumberFormat="1" applyFont="1" applyFill="1" applyBorder="1" applyAlignment="1">
      <alignment/>
    </xf>
    <xf numFmtId="181" fontId="1" fillId="35" borderId="47" xfId="0" applyNumberFormat="1" applyFont="1" applyFill="1" applyBorder="1" applyAlignment="1">
      <alignment/>
    </xf>
    <xf numFmtId="185" fontId="7" fillId="35" borderId="10" xfId="0" applyNumberFormat="1" applyFont="1" applyFill="1" applyBorder="1" applyAlignment="1">
      <alignment/>
    </xf>
    <xf numFmtId="185" fontId="1" fillId="35" borderId="10" xfId="0" applyNumberFormat="1" applyFont="1" applyFill="1" applyBorder="1" applyAlignment="1">
      <alignment/>
    </xf>
    <xf numFmtId="181" fontId="1" fillId="35" borderId="14" xfId="42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>
      <alignment horizontal="right"/>
    </xf>
    <xf numFmtId="0" fontId="64" fillId="35" borderId="10" xfId="0" applyFont="1" applyFill="1" applyBorder="1" applyAlignment="1">
      <alignment/>
    </xf>
    <xf numFmtId="181" fontId="64" fillId="35" borderId="10" xfId="0" applyNumberFormat="1" applyFont="1" applyFill="1" applyBorder="1" applyAlignment="1">
      <alignment/>
    </xf>
    <xf numFmtId="181" fontId="64" fillId="35" borderId="14" xfId="0" applyNumberFormat="1" applyFont="1" applyFill="1" applyBorder="1" applyAlignment="1">
      <alignment/>
    </xf>
    <xf numFmtId="181" fontId="65" fillId="35" borderId="14" xfId="0" applyNumberFormat="1" applyFont="1" applyFill="1" applyBorder="1" applyAlignment="1">
      <alignment/>
    </xf>
    <xf numFmtId="181" fontId="65" fillId="35" borderId="21" xfId="0" applyNumberFormat="1" applyFont="1" applyFill="1" applyBorder="1" applyAlignment="1">
      <alignment/>
    </xf>
    <xf numFmtId="181" fontId="65" fillId="35" borderId="10" xfId="0" applyNumberFormat="1" applyFont="1" applyFill="1" applyBorder="1" applyAlignment="1">
      <alignment/>
    </xf>
    <xf numFmtId="181" fontId="65" fillId="35" borderId="22" xfId="0" applyNumberFormat="1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35" borderId="10" xfId="0" applyFont="1" applyFill="1" applyBorder="1" applyAlignment="1">
      <alignment horizontal="right"/>
    </xf>
    <xf numFmtId="0" fontId="65" fillId="35" borderId="18" xfId="0" applyFont="1" applyFill="1" applyBorder="1" applyAlignment="1">
      <alignment/>
    </xf>
    <xf numFmtId="181" fontId="65" fillId="35" borderId="11" xfId="0" applyNumberFormat="1" applyFont="1" applyFill="1" applyBorder="1" applyAlignment="1">
      <alignment/>
    </xf>
    <xf numFmtId="180" fontId="65" fillId="35" borderId="12" xfId="0" applyNumberFormat="1" applyFont="1" applyFill="1" applyBorder="1" applyAlignment="1">
      <alignment/>
    </xf>
    <xf numFmtId="180" fontId="65" fillId="35" borderId="10" xfId="0" applyNumberFormat="1" applyFont="1" applyFill="1" applyBorder="1" applyAlignment="1">
      <alignment/>
    </xf>
    <xf numFmtId="180" fontId="65" fillId="35" borderId="1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 vertical="center" wrapText="1"/>
    </xf>
    <xf numFmtId="180" fontId="1" fillId="35" borderId="18" xfId="0" applyNumberFormat="1" applyFont="1" applyFill="1" applyBorder="1" applyAlignment="1">
      <alignment/>
    </xf>
    <xf numFmtId="1" fontId="1" fillId="35" borderId="12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 wrapText="1"/>
    </xf>
    <xf numFmtId="181" fontId="1" fillId="35" borderId="29" xfId="0" applyNumberFormat="1" applyFont="1" applyFill="1" applyBorder="1" applyAlignment="1">
      <alignment/>
    </xf>
    <xf numFmtId="180" fontId="1" fillId="35" borderId="15" xfId="0" applyNumberFormat="1" applyFont="1" applyFill="1" applyBorder="1" applyAlignment="1">
      <alignment/>
    </xf>
    <xf numFmtId="0" fontId="7" fillId="35" borderId="48" xfId="0" applyFont="1" applyFill="1" applyBorder="1" applyAlignment="1">
      <alignment/>
    </xf>
    <xf numFmtId="0" fontId="1" fillId="35" borderId="49" xfId="0" applyFont="1" applyFill="1" applyBorder="1" applyAlignment="1">
      <alignment/>
    </xf>
    <xf numFmtId="1" fontId="1" fillId="35" borderId="19" xfId="0" applyNumberFormat="1" applyFont="1" applyFill="1" applyBorder="1" applyAlignment="1">
      <alignment/>
    </xf>
    <xf numFmtId="1" fontId="1" fillId="35" borderId="20" xfId="0" applyNumberFormat="1" applyFont="1" applyFill="1" applyBorder="1" applyAlignment="1">
      <alignment/>
    </xf>
    <xf numFmtId="0" fontId="1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4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33" borderId="0" xfId="0" applyNumberFormat="1" applyFill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1" fillId="35" borderId="10" xfId="0" applyNumberFormat="1" applyFont="1" applyFill="1" applyBorder="1" applyAlignment="1">
      <alignment vertical="center" wrapText="1"/>
    </xf>
    <xf numFmtId="180" fontId="1" fillId="33" borderId="36" xfId="0" applyNumberFormat="1" applyFont="1" applyFill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 horizontal="right"/>
    </xf>
    <xf numFmtId="180" fontId="1" fillId="0" borderId="4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3" fillId="0" borderId="0" xfId="0" applyFont="1" applyAlignment="1">
      <alignment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4" fillId="6" borderId="5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2" fontId="14" fillId="6" borderId="5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0" fontId="12" fillId="0" borderId="22" xfId="0" applyNumberFormat="1" applyFont="1" applyBorder="1" applyAlignment="1">
      <alignment horizontal="center" vertical="center"/>
    </xf>
    <xf numFmtId="181" fontId="6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180" fontId="12" fillId="0" borderId="24" xfId="0" applyNumberFormat="1" applyFont="1" applyBorder="1" applyAlignment="1">
      <alignment horizontal="center" vertical="center"/>
    </xf>
    <xf numFmtId="2" fontId="14" fillId="6" borderId="3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2" fillId="35" borderId="16" xfId="0" applyFont="1" applyFill="1" applyBorder="1" applyAlignment="1">
      <alignment horizontal="center" wrapText="1"/>
    </xf>
    <xf numFmtId="182" fontId="12" fillId="35" borderId="16" xfId="43" applyNumberFormat="1" applyFont="1" applyFill="1" applyBorder="1" applyAlignment="1">
      <alignment horizontal="center" wrapText="1"/>
    </xf>
    <xf numFmtId="1" fontId="12" fillId="35" borderId="34" xfId="0" applyNumberFormat="1" applyFont="1" applyFill="1" applyBorder="1" applyAlignment="1">
      <alignment horizontal="center"/>
    </xf>
    <xf numFmtId="1" fontId="12" fillId="35" borderId="44" xfId="0" applyNumberFormat="1" applyFont="1" applyFill="1" applyBorder="1" applyAlignment="1">
      <alignment horizontal="center"/>
    </xf>
    <xf numFmtId="1" fontId="12" fillId="35" borderId="40" xfId="0" applyNumberFormat="1" applyFont="1" applyFill="1" applyBorder="1" applyAlignment="1">
      <alignment horizontal="center"/>
    </xf>
    <xf numFmtId="1" fontId="12" fillId="35" borderId="47" xfId="0" applyNumberFormat="1" applyFont="1" applyFill="1" applyBorder="1" applyAlignment="1">
      <alignment horizontal="center"/>
    </xf>
    <xf numFmtId="1" fontId="12" fillId="35" borderId="36" xfId="0" applyNumberFormat="1" applyFont="1" applyFill="1" applyBorder="1" applyAlignment="1">
      <alignment horizontal="center"/>
    </xf>
    <xf numFmtId="1" fontId="12" fillId="35" borderId="16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4" fillId="6" borderId="52" xfId="0" applyFont="1" applyFill="1" applyBorder="1" applyAlignment="1">
      <alignment horizontal="center" vertical="center"/>
    </xf>
    <xf numFmtId="2" fontId="14" fillId="6" borderId="53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left"/>
    </xf>
    <xf numFmtId="1" fontId="12" fillId="35" borderId="54" xfId="0" applyNumberFormat="1" applyFont="1" applyFill="1" applyBorder="1" applyAlignment="1">
      <alignment horizontal="center"/>
    </xf>
    <xf numFmtId="1" fontId="12" fillId="35" borderId="42" xfId="0" applyNumberFormat="1" applyFont="1" applyFill="1" applyBorder="1" applyAlignment="1">
      <alignment horizontal="center"/>
    </xf>
    <xf numFmtId="1" fontId="12" fillId="35" borderId="49" xfId="0" applyNumberFormat="1" applyFont="1" applyFill="1" applyBorder="1" applyAlignment="1">
      <alignment horizontal="center"/>
    </xf>
    <xf numFmtId="0" fontId="14" fillId="35" borderId="5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181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80" fontId="12" fillId="35" borderId="10" xfId="0" applyNumberFormat="1" applyFont="1" applyFill="1" applyBorder="1" applyAlignment="1">
      <alignment horizontal="center" vertical="center"/>
    </xf>
    <xf numFmtId="180" fontId="12" fillId="35" borderId="14" xfId="0" applyNumberFormat="1" applyFont="1" applyFill="1" applyBorder="1" applyAlignment="1">
      <alignment horizontal="center" vertical="center"/>
    </xf>
    <xf numFmtId="2" fontId="14" fillId="35" borderId="51" xfId="0" applyNumberFormat="1" applyFont="1" applyFill="1" applyBorder="1" applyAlignment="1">
      <alignment horizontal="center" vertical="center"/>
    </xf>
    <xf numFmtId="181" fontId="66" fillId="35" borderId="10" xfId="0" applyNumberFormat="1" applyFont="1" applyFill="1" applyBorder="1" applyAlignment="1">
      <alignment horizontal="center" vertical="center"/>
    </xf>
    <xf numFmtId="181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81" fontId="12" fillId="35" borderId="13" xfId="0" applyNumberFormat="1" applyFont="1" applyFill="1" applyBorder="1" applyAlignment="1">
      <alignment/>
    </xf>
    <xf numFmtId="180" fontId="12" fillId="35" borderId="10" xfId="0" applyNumberFormat="1" applyFont="1" applyFill="1" applyBorder="1" applyAlignment="1">
      <alignment/>
    </xf>
    <xf numFmtId="180" fontId="12" fillId="35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/>
    </xf>
    <xf numFmtId="181" fontId="12" fillId="35" borderId="22" xfId="0" applyNumberFormat="1" applyFont="1" applyFill="1" applyBorder="1" applyAlignment="1">
      <alignment horizontal="center" vertical="center"/>
    </xf>
    <xf numFmtId="181" fontId="12" fillId="35" borderId="22" xfId="0" applyNumberFormat="1" applyFont="1" applyFill="1" applyBorder="1" applyAlignment="1">
      <alignment/>
    </xf>
    <xf numFmtId="0" fontId="12" fillId="35" borderId="23" xfId="0" applyFont="1" applyFill="1" applyBorder="1" applyAlignment="1">
      <alignment horizontal="center" vertical="center"/>
    </xf>
    <xf numFmtId="181" fontId="12" fillId="35" borderId="24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wrapText="1"/>
    </xf>
    <xf numFmtId="182" fontId="12" fillId="35" borderId="10" xfId="43" applyNumberFormat="1" applyFont="1" applyFill="1" applyBorder="1" applyAlignment="1">
      <alignment wrapText="1"/>
    </xf>
    <xf numFmtId="1" fontId="12" fillId="35" borderId="10" xfId="43" applyNumberFormat="1" applyFont="1" applyFill="1" applyBorder="1" applyAlignment="1">
      <alignment wrapText="1"/>
    </xf>
    <xf numFmtId="1" fontId="12" fillId="35" borderId="14" xfId="0" applyNumberFormat="1" applyFont="1" applyFill="1" applyBorder="1" applyAlignment="1">
      <alignment/>
    </xf>
    <xf numFmtId="1" fontId="12" fillId="35" borderId="25" xfId="0" applyNumberFormat="1" applyFont="1" applyFill="1" applyBorder="1" applyAlignment="1">
      <alignment/>
    </xf>
    <xf numFmtId="1" fontId="12" fillId="35" borderId="26" xfId="0" applyNumberFormat="1" applyFont="1" applyFill="1" applyBorder="1" applyAlignment="1">
      <alignment/>
    </xf>
    <xf numFmtId="1" fontId="12" fillId="35" borderId="27" xfId="0" applyNumberFormat="1" applyFont="1" applyFill="1" applyBorder="1" applyAlignment="1">
      <alignment/>
    </xf>
    <xf numFmtId="1" fontId="12" fillId="35" borderId="19" xfId="0" applyNumberFormat="1" applyFont="1" applyFill="1" applyBorder="1" applyAlignment="1">
      <alignment/>
    </xf>
    <xf numFmtId="1" fontId="12" fillId="35" borderId="12" xfId="0" applyNumberFormat="1" applyFont="1" applyFill="1" applyBorder="1" applyAlignment="1">
      <alignment/>
    </xf>
    <xf numFmtId="1" fontId="12" fillId="35" borderId="20" xfId="0" applyNumberFormat="1" applyFont="1" applyFill="1" applyBorder="1" applyAlignment="1">
      <alignment/>
    </xf>
    <xf numFmtId="1" fontId="12" fillId="35" borderId="11" xfId="0" applyNumberFormat="1" applyFont="1" applyFill="1" applyBorder="1" applyAlignment="1">
      <alignment/>
    </xf>
    <xf numFmtId="1" fontId="12" fillId="35" borderId="10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2" fillId="35" borderId="10" xfId="0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181" fontId="12" fillId="35" borderId="14" xfId="0" applyNumberFormat="1" applyFont="1" applyFill="1" applyBorder="1" applyAlignment="1">
      <alignment/>
    </xf>
    <xf numFmtId="181" fontId="12" fillId="35" borderId="21" xfId="0" applyNumberFormat="1" applyFont="1" applyFill="1" applyBorder="1" applyAlignment="1">
      <alignment/>
    </xf>
    <xf numFmtId="181" fontId="12" fillId="35" borderId="11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/>
    </xf>
    <xf numFmtId="181" fontId="13" fillId="33" borderId="18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81" fontId="22" fillId="35" borderId="10" xfId="0" applyNumberFormat="1" applyFont="1" applyFill="1" applyBorder="1" applyAlignment="1">
      <alignment/>
    </xf>
    <xf numFmtId="0" fontId="22" fillId="35" borderId="13" xfId="0" applyFont="1" applyFill="1" applyBorder="1" applyAlignment="1">
      <alignment/>
    </xf>
    <xf numFmtId="181" fontId="22" fillId="35" borderId="16" xfId="0" applyNumberFormat="1" applyFont="1" applyFill="1" applyBorder="1" applyAlignment="1">
      <alignment/>
    </xf>
    <xf numFmtId="181" fontId="12" fillId="35" borderId="23" xfId="0" applyNumberFormat="1" applyFont="1" applyFill="1" applyBorder="1" applyAlignment="1">
      <alignment/>
    </xf>
    <xf numFmtId="181" fontId="12" fillId="35" borderId="28" xfId="0" applyNumberFormat="1" applyFont="1" applyFill="1" applyBorder="1" applyAlignment="1">
      <alignment/>
    </xf>
    <xf numFmtId="180" fontId="12" fillId="35" borderId="13" xfId="0" applyNumberFormat="1" applyFont="1" applyFill="1" applyBorder="1" applyAlignment="1">
      <alignment/>
    </xf>
    <xf numFmtId="181" fontId="12" fillId="35" borderId="16" xfId="0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81" fontId="12" fillId="35" borderId="14" xfId="42" applyNumberFormat="1" applyFont="1" applyFill="1" applyBorder="1" applyAlignment="1" applyProtection="1">
      <alignment/>
      <protection/>
    </xf>
    <xf numFmtId="181" fontId="12" fillId="35" borderId="19" xfId="0" applyNumberFormat="1" applyFont="1" applyFill="1" applyBorder="1" applyAlignment="1">
      <alignment/>
    </xf>
    <xf numFmtId="181" fontId="12" fillId="35" borderId="12" xfId="0" applyNumberFormat="1" applyFont="1" applyFill="1" applyBorder="1" applyAlignment="1">
      <alignment/>
    </xf>
    <xf numFmtId="181" fontId="12" fillId="35" borderId="20" xfId="0" applyNumberFormat="1" applyFont="1" applyFill="1" applyBorder="1" applyAlignment="1">
      <alignment/>
    </xf>
    <xf numFmtId="180" fontId="12" fillId="35" borderId="29" xfId="0" applyNumberFormat="1" applyFont="1" applyFill="1" applyBorder="1" applyAlignment="1">
      <alignment/>
    </xf>
    <xf numFmtId="180" fontId="12" fillId="35" borderId="12" xfId="0" applyNumberFormat="1" applyFont="1" applyFill="1" applyBorder="1" applyAlignment="1">
      <alignment/>
    </xf>
    <xf numFmtId="180" fontId="13" fillId="33" borderId="18" xfId="0" applyNumberFormat="1" applyFont="1" applyFill="1" applyBorder="1" applyAlignment="1">
      <alignment/>
    </xf>
    <xf numFmtId="180" fontId="12" fillId="0" borderId="10" xfId="0" applyNumberFormat="1" applyFont="1" applyBorder="1" applyAlignment="1">
      <alignment/>
    </xf>
    <xf numFmtId="180" fontId="12" fillId="0" borderId="0" xfId="0" applyNumberFormat="1" applyFont="1" applyAlignment="1">
      <alignment/>
    </xf>
    <xf numFmtId="180" fontId="22" fillId="0" borderId="10" xfId="0" applyNumberFormat="1" applyFont="1" applyBorder="1" applyAlignment="1">
      <alignment/>
    </xf>
    <xf numFmtId="180" fontId="13" fillId="0" borderId="0" xfId="0" applyNumberFormat="1" applyFont="1" applyAlignment="1">
      <alignment/>
    </xf>
    <xf numFmtId="2" fontId="13" fillId="0" borderId="10" xfId="0" applyNumberFormat="1" applyFont="1" applyBorder="1" applyAlignment="1">
      <alignment/>
    </xf>
    <xf numFmtId="180" fontId="12" fillId="35" borderId="11" xfId="0" applyNumberFormat="1" applyFont="1" applyFill="1" applyBorder="1" applyAlignment="1">
      <alignment/>
    </xf>
    <xf numFmtId="180" fontId="12" fillId="35" borderId="21" xfId="0" applyNumberFormat="1" applyFont="1" applyFill="1" applyBorder="1" applyAlignment="1">
      <alignment/>
    </xf>
    <xf numFmtId="0" fontId="67" fillId="35" borderId="10" xfId="0" applyFont="1" applyFill="1" applyBorder="1" applyAlignment="1">
      <alignment/>
    </xf>
    <xf numFmtId="2" fontId="68" fillId="0" borderId="10" xfId="0" applyNumberFormat="1" applyFont="1" applyBorder="1" applyAlignment="1">
      <alignment/>
    </xf>
    <xf numFmtId="0" fontId="12" fillId="35" borderId="10" xfId="0" applyFont="1" applyFill="1" applyBorder="1" applyAlignment="1">
      <alignment horizontal="right"/>
    </xf>
    <xf numFmtId="180" fontId="22" fillId="35" borderId="21" xfId="0" applyNumberFormat="1" applyFont="1" applyFill="1" applyBorder="1" applyAlignment="1">
      <alignment/>
    </xf>
    <xf numFmtId="181" fontId="22" fillId="35" borderId="22" xfId="0" applyNumberFormat="1" applyFont="1" applyFill="1" applyBorder="1" applyAlignment="1">
      <alignment/>
    </xf>
    <xf numFmtId="181" fontId="22" fillId="35" borderId="21" xfId="0" applyNumberFormat="1" applyFont="1" applyFill="1" applyBorder="1" applyAlignment="1">
      <alignment/>
    </xf>
    <xf numFmtId="180" fontId="22" fillId="35" borderId="10" xfId="0" applyNumberFormat="1" applyFont="1" applyFill="1" applyBorder="1" applyAlignment="1">
      <alignment/>
    </xf>
    <xf numFmtId="181" fontId="22" fillId="35" borderId="11" xfId="0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Alignment="1">
      <alignment/>
    </xf>
    <xf numFmtId="180" fontId="12" fillId="35" borderId="0" xfId="0" applyNumberFormat="1" applyFont="1" applyFill="1" applyAlignment="1">
      <alignment/>
    </xf>
    <xf numFmtId="0" fontId="12" fillId="35" borderId="30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180" fontId="13" fillId="33" borderId="0" xfId="0" applyNumberFormat="1" applyFont="1" applyFill="1" applyAlignment="1">
      <alignment/>
    </xf>
    <xf numFmtId="180" fontId="12" fillId="35" borderId="22" xfId="0" applyNumberFormat="1" applyFont="1" applyFill="1" applyBorder="1" applyAlignment="1">
      <alignment/>
    </xf>
    <xf numFmtId="180" fontId="12" fillId="35" borderId="18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right"/>
    </xf>
    <xf numFmtId="180" fontId="14" fillId="35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 vertical="center" wrapText="1"/>
    </xf>
    <xf numFmtId="180" fontId="12" fillId="35" borderId="10" xfId="0" applyNumberFormat="1" applyFont="1" applyFill="1" applyBorder="1" applyAlignment="1">
      <alignment vertical="center" wrapText="1"/>
    </xf>
    <xf numFmtId="0" fontId="12" fillId="35" borderId="15" xfId="0" applyFont="1" applyFill="1" applyBorder="1" applyAlignment="1">
      <alignment/>
    </xf>
    <xf numFmtId="181" fontId="12" fillId="35" borderId="32" xfId="0" applyNumberFormat="1" applyFont="1" applyFill="1" applyBorder="1" applyAlignment="1">
      <alignment/>
    </xf>
    <xf numFmtId="181" fontId="12" fillId="35" borderId="15" xfId="0" applyNumberFormat="1" applyFont="1" applyFill="1" applyBorder="1" applyAlignment="1">
      <alignment/>
    </xf>
    <xf numFmtId="181" fontId="12" fillId="35" borderId="29" xfId="0" applyNumberFormat="1" applyFont="1" applyFill="1" applyBorder="1" applyAlignment="1">
      <alignment/>
    </xf>
    <xf numFmtId="180" fontId="12" fillId="35" borderId="15" xfId="0" applyNumberFormat="1" applyFont="1" applyFill="1" applyBorder="1" applyAlignment="1">
      <alignment/>
    </xf>
    <xf numFmtId="181" fontId="12" fillId="35" borderId="18" xfId="0" applyNumberFormat="1" applyFont="1" applyFill="1" applyBorder="1" applyAlignment="1">
      <alignment/>
    </xf>
    <xf numFmtId="0" fontId="68" fillId="35" borderId="10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181" fontId="12" fillId="35" borderId="33" xfId="0" applyNumberFormat="1" applyFont="1" applyFill="1" applyBorder="1" applyAlignment="1">
      <alignment/>
    </xf>
    <xf numFmtId="181" fontId="12" fillId="35" borderId="34" xfId="0" applyNumberFormat="1" applyFont="1" applyFill="1" applyBorder="1" applyAlignment="1">
      <alignment/>
    </xf>
    <xf numFmtId="181" fontId="12" fillId="35" borderId="36" xfId="0" applyNumberFormat="1" applyFont="1" applyFill="1" applyBorder="1" applyAlignment="1">
      <alignment/>
    </xf>
    <xf numFmtId="181" fontId="12" fillId="35" borderId="17" xfId="0" applyNumberFormat="1" applyFont="1" applyFill="1" applyBorder="1" applyAlignment="1">
      <alignment/>
    </xf>
    <xf numFmtId="0" fontId="14" fillId="35" borderId="37" xfId="0" applyFont="1" applyFill="1" applyBorder="1" applyAlignment="1">
      <alignment/>
    </xf>
    <xf numFmtId="181" fontId="14" fillId="35" borderId="33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4" fillId="35" borderId="10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4" fillId="35" borderId="31" xfId="0" applyFont="1" applyFill="1" applyBorder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wrapText="1"/>
    </xf>
    <xf numFmtId="1" fontId="12" fillId="35" borderId="22" xfId="0" applyNumberFormat="1" applyFont="1" applyFill="1" applyBorder="1" applyAlignment="1">
      <alignment/>
    </xf>
    <xf numFmtId="0" fontId="12" fillId="35" borderId="32" xfId="0" applyFont="1" applyFill="1" applyBorder="1" applyAlignment="1">
      <alignment/>
    </xf>
    <xf numFmtId="181" fontId="12" fillId="35" borderId="10" xfId="0" applyNumberFormat="1" applyFont="1" applyFill="1" applyBorder="1" applyAlignment="1" quotePrefix="1">
      <alignment/>
    </xf>
    <xf numFmtId="0" fontId="12" fillId="35" borderId="18" xfId="0" applyFont="1" applyFill="1" applyBorder="1" applyAlignment="1">
      <alignment/>
    </xf>
    <xf numFmtId="0" fontId="12" fillId="35" borderId="42" xfId="0" applyFont="1" applyFill="1" applyBorder="1" applyAlignment="1">
      <alignment/>
    </xf>
    <xf numFmtId="0" fontId="14" fillId="35" borderId="48" xfId="0" applyFont="1" applyFill="1" applyBorder="1" applyAlignment="1">
      <alignment/>
    </xf>
    <xf numFmtId="0" fontId="14" fillId="35" borderId="41" xfId="0" applyFont="1" applyFill="1" applyBorder="1" applyAlignment="1">
      <alignment/>
    </xf>
    <xf numFmtId="0" fontId="12" fillId="35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2" fillId="35" borderId="40" xfId="0" applyFont="1" applyFill="1" applyBorder="1" applyAlignment="1">
      <alignment/>
    </xf>
    <xf numFmtId="0" fontId="12" fillId="35" borderId="49" xfId="0" applyFont="1" applyFill="1" applyBorder="1" applyAlignment="1">
      <alignment/>
    </xf>
    <xf numFmtId="0" fontId="12" fillId="35" borderId="45" xfId="0" applyFont="1" applyFill="1" applyBorder="1" applyAlignment="1">
      <alignment/>
    </xf>
    <xf numFmtId="0" fontId="12" fillId="35" borderId="46" xfId="0" applyFont="1" applyFill="1" applyBorder="1" applyAlignment="1">
      <alignment/>
    </xf>
    <xf numFmtId="180" fontId="12" fillId="33" borderId="36" xfId="0" applyNumberFormat="1" applyFont="1" applyFill="1" applyBorder="1" applyAlignment="1">
      <alignment/>
    </xf>
    <xf numFmtId="180" fontId="13" fillId="0" borderId="16" xfId="0" applyNumberFormat="1" applyFont="1" applyBorder="1" applyAlignment="1">
      <alignment/>
    </xf>
    <xf numFmtId="0" fontId="12" fillId="35" borderId="21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180" fontId="13" fillId="0" borderId="10" xfId="0" applyNumberFormat="1" applyFont="1" applyBorder="1" applyAlignment="1">
      <alignment/>
    </xf>
    <xf numFmtId="1" fontId="12" fillId="35" borderId="39" xfId="0" applyNumberFormat="1" applyFont="1" applyFill="1" applyBorder="1" applyAlignment="1">
      <alignment/>
    </xf>
    <xf numFmtId="1" fontId="12" fillId="35" borderId="21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right"/>
    </xf>
    <xf numFmtId="181" fontId="12" fillId="35" borderId="25" xfId="0" applyNumberFormat="1" applyFont="1" applyFill="1" applyBorder="1" applyAlignment="1">
      <alignment/>
    </xf>
    <xf numFmtId="181" fontId="12" fillId="35" borderId="26" xfId="0" applyNumberFormat="1" applyFont="1" applyFill="1" applyBorder="1" applyAlignment="1">
      <alignment/>
    </xf>
    <xf numFmtId="181" fontId="12" fillId="35" borderId="47" xfId="0" applyNumberFormat="1" applyFont="1" applyFill="1" applyBorder="1" applyAlignment="1">
      <alignment/>
    </xf>
    <xf numFmtId="180" fontId="12" fillId="0" borderId="10" xfId="0" applyNumberFormat="1" applyFont="1" applyBorder="1" applyAlignment="1">
      <alignment horizontal="right"/>
    </xf>
    <xf numFmtId="181" fontId="12" fillId="35" borderId="35" xfId="0" applyNumberFormat="1" applyFont="1" applyFill="1" applyBorder="1" applyAlignment="1">
      <alignment/>
    </xf>
    <xf numFmtId="0" fontId="66" fillId="35" borderId="10" xfId="0" applyFont="1" applyFill="1" applyBorder="1" applyAlignment="1">
      <alignment/>
    </xf>
    <xf numFmtId="181" fontId="12" fillId="36" borderId="10" xfId="0" applyNumberFormat="1" applyFont="1" applyFill="1" applyBorder="1" applyAlignment="1">
      <alignment/>
    </xf>
    <xf numFmtId="185" fontId="14" fillId="35" borderId="10" xfId="0" applyNumberFormat="1" applyFont="1" applyFill="1" applyBorder="1" applyAlignment="1">
      <alignment/>
    </xf>
    <xf numFmtId="185" fontId="12" fillId="35" borderId="10" xfId="0" applyNumberFormat="1" applyFont="1" applyFill="1" applyBorder="1" applyAlignment="1">
      <alignment/>
    </xf>
    <xf numFmtId="180" fontId="12" fillId="0" borderId="42" xfId="0" applyNumberFormat="1" applyFont="1" applyFill="1" applyBorder="1" applyAlignment="1">
      <alignment/>
    </xf>
    <xf numFmtId="0" fontId="22" fillId="35" borderId="0" xfId="0" applyFont="1" applyFill="1" applyAlignment="1">
      <alignment/>
    </xf>
    <xf numFmtId="185" fontId="22" fillId="35" borderId="0" xfId="0" applyNumberFormat="1" applyFont="1" applyFill="1" applyAlignment="1">
      <alignment/>
    </xf>
    <xf numFmtId="181" fontId="12" fillId="35" borderId="0" xfId="0" applyNumberFormat="1" applyFont="1" applyFill="1" applyAlignment="1">
      <alignment/>
    </xf>
    <xf numFmtId="185" fontId="12" fillId="35" borderId="0" xfId="0" applyNumberFormat="1" applyFont="1" applyFill="1" applyAlignment="1">
      <alignment/>
    </xf>
    <xf numFmtId="185" fontId="12" fillId="0" borderId="0" xfId="0" applyNumberFormat="1" applyFont="1" applyAlignment="1">
      <alignment/>
    </xf>
    <xf numFmtId="0" fontId="14" fillId="35" borderId="10" xfId="0" applyFont="1" applyFill="1" applyBorder="1" applyAlignment="1">
      <alignment horizontal="right"/>
    </xf>
    <xf numFmtId="0" fontId="12" fillId="35" borderId="18" xfId="0" applyFont="1" applyFill="1" applyBorder="1" applyAlignment="1" quotePrefix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35" borderId="3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78" fontId="12" fillId="35" borderId="16" xfId="43" applyFont="1" applyFill="1" applyBorder="1" applyAlignment="1">
      <alignment horizontal="center" vertical="center" wrapText="1"/>
    </xf>
    <xf numFmtId="178" fontId="12" fillId="35" borderId="12" xfId="43" applyFont="1" applyFill="1" applyBorder="1" applyAlignment="1">
      <alignment horizontal="center" vertical="center" wrapText="1"/>
    </xf>
    <xf numFmtId="0" fontId="12" fillId="35" borderId="36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0" fontId="12" fillId="35" borderId="55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178" fontId="12" fillId="35" borderId="42" xfId="43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180" fontId="12" fillId="35" borderId="36" xfId="0" applyNumberFormat="1" applyFont="1" applyFill="1" applyBorder="1" applyAlignment="1">
      <alignment horizontal="center" vertical="center" wrapText="1"/>
    </xf>
    <xf numFmtId="180" fontId="12" fillId="35" borderId="29" xfId="0" applyNumberFormat="1" applyFont="1" applyFill="1" applyBorder="1" applyAlignment="1">
      <alignment horizontal="center" vertical="center" wrapText="1"/>
    </xf>
    <xf numFmtId="180" fontId="12" fillId="35" borderId="10" xfId="0" applyNumberFormat="1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180" fontId="12" fillId="0" borderId="10" xfId="0" applyNumberFormat="1" applyFont="1" applyBorder="1" applyAlignment="1">
      <alignment horizontal="center" vertical="center" wrapText="1"/>
    </xf>
    <xf numFmtId="0" fontId="14" fillId="35" borderId="42" xfId="0" applyFont="1" applyFill="1" applyBorder="1" applyAlignment="1">
      <alignment horizontal="center" vertical="center" wrapText="1"/>
    </xf>
    <xf numFmtId="180" fontId="12" fillId="35" borderId="6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8" fontId="1" fillId="35" borderId="16" xfId="43" applyFont="1" applyFill="1" applyBorder="1" applyAlignment="1">
      <alignment horizontal="center" vertical="center" wrapText="1"/>
    </xf>
    <xf numFmtId="178" fontId="1" fillId="35" borderId="12" xfId="43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right"/>
    </xf>
    <xf numFmtId="180" fontId="1" fillId="35" borderId="36" xfId="0" applyNumberFormat="1" applyFont="1" applyFill="1" applyBorder="1" applyAlignment="1">
      <alignment horizontal="center" vertical="center" wrapText="1"/>
    </xf>
    <xf numFmtId="180" fontId="1" fillId="35" borderId="29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80" fontId="1" fillId="35" borderId="10" xfId="0" applyNumberFormat="1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178" fontId="1" fillId="35" borderId="42" xfId="43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62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180" fontId="1" fillId="35" borderId="6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4" fillId="6" borderId="63" xfId="0" applyFont="1" applyFill="1" applyBorder="1" applyAlignment="1">
      <alignment horizontal="center" vertical="center" wrapText="1"/>
    </xf>
    <xf numFmtId="0" fontId="14" fillId="6" borderId="64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35" borderId="63" xfId="0" applyFont="1" applyFill="1" applyBorder="1" applyAlignment="1">
      <alignment horizontal="center" vertical="center" wrapText="1"/>
    </xf>
    <xf numFmtId="0" fontId="12" fillId="35" borderId="6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2;&#1086;&#1080;%20&#1076;&#1086;&#1082;&#1091;&#1084;&#1077;&#1085;&#1090;&#1099;\&#1055;&#1083;&#1072;&#1085;&#1086;&#1074;&#1099;&#1081;%20&#1086;&#1090;&#1076;&#1077;&#1083;\&#1053;&#1086;&#1088;&#1084;.%20&#1090;&#1072;&#1088;&#1080;&#1092;%20&#1087;&#1086;%20&#1076;&#1086;&#1084;&#1072;&#1084;\&#1053;&#1086;&#1088;&#1084;.%20&#1088;&#1072;&#1089;&#1095;.%20&#1091;&#1073;.%20&#1087;&#1088;&#1080;&#1076;.%20&#1090;&#1077;&#1088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85;&#1072;%20&#1101;&#1083;&#1077;&#1082;&#1090;&#1088;&#1086;&#1101;&#1085;.%20&#1083;&#1080;&#1092;&#1090;&#1086;&#1074;%2086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89;&#1086;&#1076;.%20&#1074;&#1085;&#1091;&#1090;&#1088;&#1080;&#1076;.%20&#1089;&#1080;&#1089;&#1090;&#1077;&#1084;%208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91;&#1073;.%20&#1087;&#1088;&#1080;&#1076;.%20&#1090;&#1077;&#1088;.-%2086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91;&#1073;.%20&#1085;&#1072;&#1088;&#1091;&#1078;&#1085;%20&#1090;&#1091;&#1072;&#1083;&#1077;&#1090;&#1086;&#1074;.86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89;&#1086;&#1076;&#1077;&#1088;&#1078;&#1072;&#1085;&#1080;&#1077;%20&#1072;&#1074;&#1072;&#1088;&#1080;&#1081;&#1085;&#1086;&#1081;%20&#1089;&#1083;&#1091;&#1078;&#1073;&#1099;%2086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89;&#1086;&#1076;&#1077;&#1088;&#1078;&#1072;&#1085;&#1080;&#1077;%20&#1090;&#1077;&#1093;&#1086;&#1073;&#1089;&#1083;.%20&#1083;&#1080;&#1092;&#1090;&#1086;&#1074;%2086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89;&#1086;&#1076;&#1077;&#1088;&#1078;&#1072;&#1085;&#1080;&#1077;%20&#1076;&#1080;&#1089;&#1087;&#1077;&#1090;&#1095;.%20&#1072;&#1074;&#1072;&#1088;&#1080;&#1081;&#1085;&#1086;&#1081;%20&#1089;&#1083;&#1091;&#1078;&#1073;&#1099;%2086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89;&#1086;&#1076;&#1077;&#1088;&#1078;&#1072;&#1085;&#1080;&#1077;%20&#1076;&#1080;&#1089;&#1087;&#1077;&#1090;&#1095;.%20&#1083;&#1080;&#1092;&#1090;&#1086;&#1074;%2086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%20&#1088;&#1072;&#1089;&#1095;&#1077;&#1090;%20%20&#1085;&#1072;%20%20&#1101;&#1083;&#1077;&#1082;&#1090;&#1088;&#1086;&#1101;&#1085;86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58;&#1072;&#1088;&#1080;&#1092;%20&#1050;&#1055;%20&#1057;&#1045;&#1047;\&#1059;&#1073;&#1086;&#1088;&#1082;&#1072;%20&#1087;&#1088;&#1080;&#1076;%20&#1090;&#1077;&#1088;%20-%20&#1080;&#1079;&#1073;&#1080;&#1088;-%20&#1050;&#1055;%20&#1057;&#1045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2;&#1086;&#1080;%20&#1076;&#1086;&#1082;&#1091;&#1084;&#1077;&#1085;&#1090;&#1099;\&#1055;&#1083;&#1072;&#1085;&#1086;&#1074;&#1099;&#1081;%20&#1086;&#1090;&#1076;&#1077;&#1083;\&#1053;&#1086;&#1088;&#1084;.%20&#1090;&#1072;&#1088;&#1080;&#1092;%20&#1087;&#1086;%20&#1076;&#1086;&#1084;&#1072;&#1084;\&#1053;&#1086;&#1088;&#1084;.%20&#1088;&#1072;&#1089;&#1095;.%20&#1089;&#1086;&#1076;.%20&#1074;&#1085;&#1091;&#1090;&#1088;&#1080;&#1076;.%20&#1089;&#1080;&#1089;&#1090;&#1077;&#108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58;&#1072;&#1088;&#1080;&#1092;%20&#1050;&#1055;%20&#1057;&#1045;&#1047;\&#1054;&#1073;&#1089;&#1083;&#1091;&#1078;%20&#1044;&#1042;&#1050;%20-&#1080;&#1079;&#1073;&#1080;&#1088;%20&#1050;&#1055;%20&#1057;&#1045;&#104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58;&#1072;&#1088;&#1080;&#1092;%20&#1050;&#1055;%20&#1057;&#1045;&#1047;\&#1069;&#1083;.%20&#1101;&#1085;&#1077;&#1088;&#1075;&#1080;&#1103;%20&#1084;&#1077;&#1089;&#1090;%20&#1086;&#1073;&#1097;%20&#1087;&#1086;&#1083;&#1100;&#1079;-%20&#1080;&#1079;&#1073;&#1080;&#1088;%20&#1050;&#1055;%20&#1057;&#1045;&#104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58;&#1072;&#1088;&#1080;&#1092;%20&#1050;&#1055;%20&#1057;&#1045;&#1047;\&#1057;&#1086;&#1076;&#1077;&#1088;&#1076;%20&#1074;&#1085;&#1091;&#1090;&#1088;&#1080;&#1076;%20&#1089;&#1080;&#1089;&#1090;&#1077;&#1084;%20&#1090;&#1077;&#1087;&#1083;&#1086;-&#1074;&#1086;&#1076;&#1086;&#1089;&#1085;%20&#1050;&#1055;%20&#1057;&#1045;&#104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58;&#1072;&#1088;&#1080;&#1092;%20&#1050;&#1055;%20&#1057;&#1045;&#1047;\&#1044;&#1077;&#1088;&#1072;&#1090;&#1080;&#1079;%20&#1080;%20&#1076;&#1077;&#1079;&#1080;&#1085;&#1089;%20&#1050;&#1055;%20&#1057;&#1045;&#104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58;&#1072;&#1088;&#1080;&#1092;%20&#1050;&#1055;%20&#1057;&#1045;&#1047;\&#1054;&#1089;&#1074;&#1077;&#1097;%20&#1084;&#1077;&#1089;&#1090;%20&#1086;&#1073;&#1097;%20&#1087;&#1086;&#1083;&#1100;&#1079;-%20&#1080;&#1079;&#1073;&#1080;&#1088;%20&#1050;&#1055;%20&#1057;&#1045;&#104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85;&#1086;&#1088;&#1084;%20&#1088;&#1072;&#1089;&#1095;&#1077;&#1090;%20&#1079;&#1072;&#1090;&#1088;&#1072;&#1090;%20&#1085;&#1072;%20&#1087;&#1086;&#1076;&#1075;&#1086;&#1090;&#1086;&#1074;&#1082;&#1091;%20%20&#1082;%20&#1079;&#1080;&#1084;&#1077;86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.%20&#1088;&#1072;&#1089;&#1095;.%20&#1089;&#1086;&#1076;&#1077;&#1088;&#1078;&#1072;&#1085;&#1080;&#1077;%20&#1076;&#1099;&#1084;&#1074;&#1077;&#1085;&#1090;&#1082;&#1072;&#1085;&#1072;&#1083;&#1086;&#1074;86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%20&#1088;&#1072;&#1089;&#1095;&#1077;&#1090;%20%20&#1085;&#1072;%20%20%20&#1086;&#1073;&#1089;&#1083;&#1091;&#1078;&#1080;&#1074;&#1072;&#1085;&#1080;&#1077;%20&#1089;&#1077;&#1090;&#1077;&#1081;%20&#1101;&#1083;&#1077;&#1082;&#1090;&#1088;&#1086;&#1089;&#1085;&#1072;&#1073;&#1078;&#1077;&#1085;&#1080;&#1103;%2086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88;&#1072;&#1089;&#1095;.%20&#1089;&#1086;&#1076;&#1077;&#1088;&#1078;&#1072;&#1085;&#1080;&#1077;%20&#1076;&#1080;&#1089;&#1087;&#1077;&#1090;&#1095;.%20&#1072;&#1074;&#1072;&#1088;&#1080;&#1081;&#1085;&#1086;&#1081;%20&#1089;&#1083;&#1091;&#1078;&#1073;&#1099;%20869%20&#1080;&#1079;&#1073;&#1080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2;&#1086;&#1080;%20&#1076;&#1086;&#1082;&#1091;&#1084;&#1077;&#1085;&#1090;&#1099;\&#1055;&#1083;&#1072;&#1085;&#1086;&#1074;&#1099;&#1081;%20&#1086;&#1090;&#1076;&#1077;&#1083;\&#1053;&#1086;&#1088;&#1084;.%20&#1090;&#1072;&#1088;&#1080;&#1092;%20&#1087;&#1086;%20&#1076;&#1086;&#1084;&#1072;&#1084;\&#1053;&#1086;&#1088;&#1084;.%20&#1088;&#1072;&#1089;&#1095;.%20&#1089;&#1086;&#1076;&#1077;&#1088;&#1078;&#1072;&#1085;&#1080;&#1077;%20&#1076;&#1080;&#1089;&#1087;&#1077;&#1090;&#1095;.%20&#1083;&#1080;&#1092;&#1090;&#1086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&#1072;&#1090;&#1080;&#1074;&#1085;&#1099;&#1081;%20&#1080;&#1079;&#1073;&#1080;&#1088;%20&#1076;&#1083;&#1103;%20&#1091;&#1090;&#1074;&#1077;&#1088;&#1078;&#1076;&#1077;&#1085;&#1080;&#1103;\&#1088;&#1072;&#1089;&#1095;&#1077;&#1090;%20&#1079;&#1072;&#1090;&#1088;&#1072;&#1090;%20&#1085;&#1072;%20&#1087;&#1086;&#1076;&#1075;&#1086;&#1090;&#1086;&#1074;&#1082;&#1091;%20%20&#1082;%20&#1079;&#1080;&#1084;&#1077;869%20&#1080;&#1079;&#1073;&#1080;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0;&#1054;&#1055;&#1048;&#1071;\Documents\&#1050;&#1054;&#1052;&#1057;&#1045;&#1056;&#1042;&#1048;&#1057;\&#1053;&#1086;&#1088;&#1084;%20&#1090;&#1072;&#1088;&#1080;&#1092;%20&#1087;&#1086;%20&#1076;&#1086;&#1084;&#1072;&#1084;%20&#1087;&#1086;%20&#1055;&#1086;&#1089;&#1090;%20&#8470;%20869\&#1053;&#1086;&#1088;&#1084;%20&#1088;&#1072;&#1089;&#1095;&#1077;&#1090;%20%20&#1085;&#1072;%20&#1076;&#1077;&#1079;&#1080;&#1085;&#1089;%20&#1080;%20&#1076;&#1077;&#1088;&#1072;&#1090;%20%20&#1087;&#1086;&#1076;&#1074;&#1072;&#1083;&#1086;&#1074;86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88;&#1075;.&#1086;&#1090;&#1076;&#1077;&#1083;\&#1052;&#1086;&#1080;%20&#1076;&#1086;&#1082;&#1091;&#1084;&#1077;&#1085;&#1090;&#1099;\&#1055;&#1083;&#1072;&#1085;&#1086;&#1074;&#1099;&#1081;%20&#1086;&#1090;&#1076;&#1077;&#1083;\&#1053;&#1086;&#1088;&#1084;.%20&#1090;&#1072;&#1088;&#1080;&#1092;%20&#1087;&#1086;%20&#1076;&#1086;&#1084;&#1072;&#1084;\&#1053;&#1086;&#1088;&#1084;.%20&#1088;&#1072;&#1089;&#1095;.%20&#1089;&#1086;&#1076;&#1077;&#1088;&#1078;&#1072;&#1085;&#1080;&#1077;%20&#1090;&#1077;&#1093;&#1086;&#1073;&#1089;&#1083;.%20&#1083;&#1080;&#1092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уб.."/>
      <sheetName val="Расч по домам"/>
      <sheetName val="Лист1"/>
      <sheetName val=" Инвен."/>
    </sheetNames>
    <sheetDataSet>
      <sheetData sheetId="1">
        <row r="52">
          <cell r="Y52">
            <v>0</v>
          </cell>
        </row>
        <row r="59">
          <cell r="Y59">
            <v>0</v>
          </cell>
        </row>
        <row r="83">
          <cell r="Y83">
            <v>0</v>
          </cell>
        </row>
        <row r="88">
          <cell r="Y88">
            <v>0</v>
          </cell>
        </row>
        <row r="89">
          <cell r="Y89">
            <v>0</v>
          </cell>
        </row>
        <row r="90">
          <cell r="Y90">
            <v>0</v>
          </cell>
        </row>
        <row r="91">
          <cell r="Y91">
            <v>0</v>
          </cell>
        </row>
        <row r="92">
          <cell r="Y92">
            <v>0</v>
          </cell>
        </row>
        <row r="93">
          <cell r="Y93">
            <v>0</v>
          </cell>
        </row>
        <row r="373">
          <cell r="Y373">
            <v>0</v>
          </cell>
        </row>
        <row r="387">
          <cell r="Y387">
            <v>0.4503515833412422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Материал "/>
    </sheetNames>
    <sheetDataSet>
      <sheetData sheetId="1">
        <row r="26">
          <cell r="J26">
            <v>0.23800000000000002</v>
          </cell>
        </row>
        <row r="27">
          <cell r="J27">
            <v>0.19895956174237198</v>
          </cell>
        </row>
        <row r="44">
          <cell r="J44">
            <v>0.23800000000000002</v>
          </cell>
        </row>
        <row r="47">
          <cell r="J47">
            <v>0.23800000000000002</v>
          </cell>
        </row>
        <row r="64">
          <cell r="J64">
            <v>0.2017263117059451</v>
          </cell>
        </row>
        <row r="65">
          <cell r="J65">
            <v>0.23800000000000002</v>
          </cell>
        </row>
        <row r="66">
          <cell r="J66">
            <v>0.238</v>
          </cell>
        </row>
        <row r="67">
          <cell r="J67">
            <v>0.238</v>
          </cell>
        </row>
        <row r="68">
          <cell r="J68">
            <v>0.238</v>
          </cell>
        </row>
        <row r="69">
          <cell r="J69">
            <v>0.238</v>
          </cell>
        </row>
        <row r="72">
          <cell r="J72">
            <v>0.23800000000000002</v>
          </cell>
        </row>
        <row r="94">
          <cell r="J94">
            <v>0.23799999999999996</v>
          </cell>
        </row>
        <row r="114">
          <cell r="J114">
            <v>0.20629868422245798</v>
          </cell>
        </row>
        <row r="115">
          <cell r="J115">
            <v>0.238</v>
          </cell>
        </row>
        <row r="119">
          <cell r="J119">
            <v>0.22413103044856994</v>
          </cell>
        </row>
        <row r="121">
          <cell r="J121">
            <v>0.21471569341666347</v>
          </cell>
        </row>
        <row r="123">
          <cell r="J123">
            <v>0.238</v>
          </cell>
        </row>
        <row r="124">
          <cell r="J124">
            <v>0.238</v>
          </cell>
        </row>
        <row r="125">
          <cell r="J125">
            <v>0.23800000000000002</v>
          </cell>
        </row>
        <row r="129">
          <cell r="J129">
            <v>0.238</v>
          </cell>
        </row>
        <row r="131">
          <cell r="J131">
            <v>0.21026219875896524</v>
          </cell>
        </row>
        <row r="143">
          <cell r="J143">
            <v>0.212599712899533</v>
          </cell>
        </row>
        <row r="144">
          <cell r="J144">
            <v>0.20300751879699247</v>
          </cell>
        </row>
        <row r="145">
          <cell r="J145">
            <v>0.20032286469034338</v>
          </cell>
        </row>
        <row r="149">
          <cell r="J149">
            <v>0.2031417941298057</v>
          </cell>
        </row>
        <row r="150">
          <cell r="J150">
            <v>0.238</v>
          </cell>
        </row>
        <row r="154">
          <cell r="J154">
            <v>0.23800000000000002</v>
          </cell>
        </row>
        <row r="186">
          <cell r="J186">
            <v>0.20807398186021697</v>
          </cell>
        </row>
        <row r="190">
          <cell r="J190">
            <v>0.1520275914300246</v>
          </cell>
        </row>
        <row r="192">
          <cell r="J192">
            <v>0.20705346985210465</v>
          </cell>
        </row>
        <row r="199">
          <cell r="J199">
            <v>0.20642618058636125</v>
          </cell>
        </row>
        <row r="202">
          <cell r="J202">
            <v>0.20240313564222837</v>
          </cell>
        </row>
        <row r="209">
          <cell r="J209">
            <v>0.238</v>
          </cell>
        </row>
        <row r="214">
          <cell r="J214">
            <v>0.23451617924751778</v>
          </cell>
        </row>
        <row r="215">
          <cell r="J215">
            <v>0.223244707819289</v>
          </cell>
        </row>
        <row r="216">
          <cell r="J216">
            <v>0.20687303451672792</v>
          </cell>
        </row>
        <row r="218">
          <cell r="J218">
            <v>0.2051109953518192</v>
          </cell>
        </row>
        <row r="219">
          <cell r="J219">
            <v>0.19551018849187402</v>
          </cell>
        </row>
        <row r="232">
          <cell r="J232">
            <v>0.20343327810744952</v>
          </cell>
        </row>
        <row r="233">
          <cell r="J233">
            <v>0.238</v>
          </cell>
        </row>
        <row r="234">
          <cell r="J234">
            <v>0.238</v>
          </cell>
        </row>
        <row r="247">
          <cell r="J247">
            <v>0.1972139614963218</v>
          </cell>
        </row>
        <row r="248">
          <cell r="J248">
            <v>0.20413831412303846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 затр на 1 слес"/>
      <sheetName val="Норм по домам"/>
      <sheetName val="Промывка"/>
      <sheetName val="Сп. од. "/>
    </sheetNames>
    <sheetDataSet>
      <sheetData sheetId="1">
        <row r="15">
          <cell r="Q15">
            <v>0.31688947860872835</v>
          </cell>
        </row>
        <row r="16">
          <cell r="Q16">
            <v>0.31688947860872835</v>
          </cell>
        </row>
        <row r="17">
          <cell r="Q17">
            <v>0.3168894786087283</v>
          </cell>
        </row>
        <row r="19">
          <cell r="Q19">
            <v>0.3168894786087283</v>
          </cell>
        </row>
        <row r="20">
          <cell r="Q20">
            <v>0.3168894786087283</v>
          </cell>
        </row>
        <row r="21">
          <cell r="Q21">
            <v>0.31688947860872835</v>
          </cell>
        </row>
        <row r="22">
          <cell r="Q22">
            <v>0.31688947860872835</v>
          </cell>
        </row>
        <row r="23">
          <cell r="Q23">
            <v>0.31688947860872835</v>
          </cell>
        </row>
        <row r="24">
          <cell r="Q24">
            <v>0.4543366083805893</v>
          </cell>
        </row>
        <row r="25">
          <cell r="Q25">
            <v>0.4543366083805893</v>
          </cell>
        </row>
        <row r="26">
          <cell r="Q26">
            <v>0.45433660838058926</v>
          </cell>
        </row>
        <row r="27">
          <cell r="Q27">
            <v>0.4543366083805892</v>
          </cell>
        </row>
        <row r="28">
          <cell r="Q28">
            <v>0.4634966083805893</v>
          </cell>
        </row>
        <row r="29">
          <cell r="Q29">
            <v>0.46349660838058937</v>
          </cell>
        </row>
        <row r="30">
          <cell r="Q30">
            <v>0.4543366083805893</v>
          </cell>
        </row>
        <row r="31">
          <cell r="Q31">
            <v>0.45433660838058926</v>
          </cell>
        </row>
        <row r="32">
          <cell r="Q32">
            <v>0.4543366083805893</v>
          </cell>
        </row>
        <row r="33">
          <cell r="Q33">
            <v>0.4543366083805892</v>
          </cell>
        </row>
        <row r="34">
          <cell r="Q34">
            <v>0.45433660838058926</v>
          </cell>
        </row>
        <row r="37">
          <cell r="Q37">
            <v>0.45433660838058926</v>
          </cell>
        </row>
        <row r="38">
          <cell r="Q38">
            <v>0.4543366083805893</v>
          </cell>
        </row>
        <row r="40">
          <cell r="Q40">
            <v>0.45433660838058937</v>
          </cell>
        </row>
        <row r="41">
          <cell r="Q41">
            <v>0.4543366083805893</v>
          </cell>
        </row>
        <row r="42">
          <cell r="Q42">
            <v>0.45433660838058926</v>
          </cell>
        </row>
        <row r="43">
          <cell r="Q43">
            <v>0.45433660838058926</v>
          </cell>
        </row>
        <row r="44">
          <cell r="Q44">
            <v>0.4543366083805893</v>
          </cell>
        </row>
        <row r="45">
          <cell r="Q45">
            <v>0.45433660838058937</v>
          </cell>
        </row>
        <row r="46">
          <cell r="Q46">
            <v>0.45433660838058937</v>
          </cell>
        </row>
        <row r="47">
          <cell r="Q47">
            <v>0.45433660838058926</v>
          </cell>
        </row>
        <row r="48">
          <cell r="Q48">
            <v>0.4634966083805892</v>
          </cell>
        </row>
        <row r="49">
          <cell r="Q49">
            <v>0.45433660838058926</v>
          </cell>
        </row>
        <row r="50">
          <cell r="Q50">
            <v>0.4543366083805893</v>
          </cell>
        </row>
        <row r="51">
          <cell r="Q51">
            <v>0.45433660838058926</v>
          </cell>
        </row>
        <row r="52">
          <cell r="Q52">
            <v>0.45433660838058926</v>
          </cell>
        </row>
        <row r="53">
          <cell r="Q53">
            <v>0.45433660838058926</v>
          </cell>
        </row>
        <row r="54">
          <cell r="Q54">
            <v>0.4543366083805893</v>
          </cell>
        </row>
        <row r="55">
          <cell r="Q55">
            <v>0.45433660838058937</v>
          </cell>
        </row>
        <row r="57">
          <cell r="Q57">
            <v>0.45433660838058926</v>
          </cell>
        </row>
        <row r="61">
          <cell r="Q61">
            <v>0.4543366083805893</v>
          </cell>
        </row>
        <row r="62">
          <cell r="Q62">
            <v>0.4543366083805893</v>
          </cell>
        </row>
        <row r="64">
          <cell r="Q64">
            <v>0.4543366083805893</v>
          </cell>
        </row>
        <row r="65">
          <cell r="Q65">
            <v>0.45433660838058926</v>
          </cell>
        </row>
        <row r="66">
          <cell r="Q66">
            <v>0.4543366083805892</v>
          </cell>
        </row>
        <row r="67">
          <cell r="Q67">
            <v>0.4543366083805893</v>
          </cell>
        </row>
        <row r="68">
          <cell r="Q68">
            <v>0.4634966083805893</v>
          </cell>
        </row>
        <row r="69">
          <cell r="Q69">
            <v>0.4634966083805893</v>
          </cell>
        </row>
        <row r="70">
          <cell r="Q70">
            <v>0.4634966083805893</v>
          </cell>
        </row>
        <row r="71">
          <cell r="Q71">
            <v>0.46349660838058937</v>
          </cell>
        </row>
        <row r="72">
          <cell r="Q72">
            <v>0.46349660838058937</v>
          </cell>
        </row>
        <row r="73">
          <cell r="Q73">
            <v>0.46349660838058926</v>
          </cell>
        </row>
        <row r="74">
          <cell r="Q74">
            <v>0.4634966083805892</v>
          </cell>
        </row>
        <row r="81">
          <cell r="Q81">
            <v>0.4543366083805893</v>
          </cell>
        </row>
        <row r="82">
          <cell r="Q82">
            <v>0.45433660838058926</v>
          </cell>
        </row>
        <row r="83">
          <cell r="Q83">
            <v>0.45433660838058926</v>
          </cell>
        </row>
        <row r="84">
          <cell r="Q84">
            <v>0.45433660838058926</v>
          </cell>
        </row>
        <row r="89">
          <cell r="Q89">
            <v>0.45433660838058926</v>
          </cell>
        </row>
        <row r="93">
          <cell r="Q93">
            <v>0.45289660838058937</v>
          </cell>
        </row>
        <row r="95">
          <cell r="Q95">
            <v>0.45289660838058926</v>
          </cell>
        </row>
        <row r="96">
          <cell r="Q96">
            <v>0.4634966083805893</v>
          </cell>
        </row>
        <row r="97">
          <cell r="Q97">
            <v>0.45289660838058937</v>
          </cell>
        </row>
        <row r="100">
          <cell r="Q100">
            <v>0.4543366083805893</v>
          </cell>
        </row>
        <row r="101">
          <cell r="Q101">
            <v>0.45433660838058926</v>
          </cell>
        </row>
        <row r="102">
          <cell r="Q102">
            <v>0.45433660838058926</v>
          </cell>
        </row>
        <row r="108">
          <cell r="Q108">
            <v>0.4528966083805893</v>
          </cell>
        </row>
        <row r="109">
          <cell r="Q109">
            <v>0.4528966083805893</v>
          </cell>
        </row>
        <row r="110">
          <cell r="Q110">
            <v>0.4528966083805893</v>
          </cell>
        </row>
        <row r="111">
          <cell r="Q111">
            <v>0.41770951160639574</v>
          </cell>
        </row>
        <row r="112">
          <cell r="Q112">
            <v>0.41770951160639574</v>
          </cell>
        </row>
        <row r="113">
          <cell r="Q113">
            <v>0.45169660838058934</v>
          </cell>
        </row>
        <row r="114">
          <cell r="Q114">
            <v>0.4516966083805893</v>
          </cell>
        </row>
        <row r="115">
          <cell r="Q115">
            <v>0.4528966083805893</v>
          </cell>
        </row>
        <row r="116">
          <cell r="Q116">
            <v>0.4528966083805893</v>
          </cell>
        </row>
        <row r="117">
          <cell r="Q117">
            <v>0.4528966083805893</v>
          </cell>
        </row>
        <row r="118">
          <cell r="Q118">
            <v>0.4587966083805892</v>
          </cell>
        </row>
        <row r="119">
          <cell r="Q119">
            <v>0.41770951160639574</v>
          </cell>
        </row>
        <row r="120">
          <cell r="Q120">
            <v>0.4587966083805893</v>
          </cell>
        </row>
        <row r="121">
          <cell r="Q121">
            <v>0.45289660838058937</v>
          </cell>
        </row>
        <row r="122">
          <cell r="Q122">
            <v>0.4587966083805893</v>
          </cell>
        </row>
        <row r="123">
          <cell r="Q123">
            <v>0.4587966083805892</v>
          </cell>
        </row>
        <row r="124">
          <cell r="Q124">
            <v>0.45879660838058933</v>
          </cell>
        </row>
        <row r="125">
          <cell r="Q125">
            <v>0.45289660838058926</v>
          </cell>
        </row>
        <row r="126">
          <cell r="Q126">
            <v>0.45289660838058926</v>
          </cell>
        </row>
        <row r="127">
          <cell r="Q127">
            <v>0.45289660838058937</v>
          </cell>
        </row>
        <row r="128">
          <cell r="Q128">
            <v>0.4587966083805893</v>
          </cell>
        </row>
        <row r="129">
          <cell r="Q129">
            <v>0.45289660838058926</v>
          </cell>
        </row>
        <row r="130">
          <cell r="Q130">
            <v>0.45879660838058933</v>
          </cell>
        </row>
        <row r="131">
          <cell r="Q131">
            <v>0.4528966083805893</v>
          </cell>
        </row>
        <row r="132">
          <cell r="Q132">
            <v>0.4528966083805893</v>
          </cell>
        </row>
        <row r="133">
          <cell r="Q133">
            <v>0.4528966083805893</v>
          </cell>
        </row>
        <row r="134">
          <cell r="Q134">
            <v>0.4528966083805892</v>
          </cell>
        </row>
        <row r="135">
          <cell r="Q135">
            <v>0.4528966083805893</v>
          </cell>
        </row>
        <row r="136">
          <cell r="Q136">
            <v>0.4528966083805892</v>
          </cell>
        </row>
        <row r="137">
          <cell r="Q137">
            <v>0.4528966083805892</v>
          </cell>
        </row>
        <row r="138">
          <cell r="Q138">
            <v>0.45289660838058937</v>
          </cell>
        </row>
        <row r="139">
          <cell r="Q139">
            <v>0.4528966083805892</v>
          </cell>
        </row>
        <row r="140">
          <cell r="Q140">
            <v>0.45289660838058926</v>
          </cell>
        </row>
        <row r="141">
          <cell r="Q141">
            <v>0.45289660838058926</v>
          </cell>
        </row>
        <row r="142">
          <cell r="Q142">
            <v>0.45879660838058933</v>
          </cell>
        </row>
        <row r="143">
          <cell r="Q143">
            <v>0.4587966083805894</v>
          </cell>
        </row>
        <row r="144">
          <cell r="Q144">
            <v>0.4587966083805893</v>
          </cell>
        </row>
        <row r="145">
          <cell r="Q145">
            <v>0.45289660838058926</v>
          </cell>
        </row>
        <row r="146">
          <cell r="Q146">
            <v>0.45289660838058926</v>
          </cell>
        </row>
        <row r="147">
          <cell r="Q147">
            <v>0.4528966083805893</v>
          </cell>
        </row>
        <row r="148">
          <cell r="Q148">
            <v>0.4587966083805894</v>
          </cell>
        </row>
        <row r="149">
          <cell r="Q149">
            <v>0.4587966083805893</v>
          </cell>
        </row>
        <row r="150">
          <cell r="Q150">
            <v>0.45289660838058926</v>
          </cell>
        </row>
        <row r="151">
          <cell r="Q151">
            <v>0.4528966083805893</v>
          </cell>
        </row>
        <row r="152">
          <cell r="Q152">
            <v>0.4528966083805893</v>
          </cell>
        </row>
        <row r="153">
          <cell r="Q153">
            <v>0.4587966083805893</v>
          </cell>
        </row>
        <row r="177">
          <cell r="Q177">
            <v>0.45289660838058926</v>
          </cell>
        </row>
        <row r="178">
          <cell r="Q178">
            <v>0.45289660838058926</v>
          </cell>
        </row>
        <row r="179">
          <cell r="Q179">
            <v>0.45289660838058926</v>
          </cell>
        </row>
        <row r="180">
          <cell r="Q180">
            <v>0.4528966083805893</v>
          </cell>
        </row>
        <row r="181">
          <cell r="Q181">
            <v>0.4528966083805893</v>
          </cell>
        </row>
        <row r="182">
          <cell r="Q182">
            <v>0.4528966083805892</v>
          </cell>
        </row>
        <row r="183">
          <cell r="Q183">
            <v>0.4528966083805893</v>
          </cell>
        </row>
        <row r="184">
          <cell r="Q184">
            <v>0.4528966083805893</v>
          </cell>
        </row>
        <row r="185">
          <cell r="Q185">
            <v>0.45289660838058926</v>
          </cell>
        </row>
        <row r="186">
          <cell r="Q186">
            <v>0.4516966083805892</v>
          </cell>
        </row>
        <row r="187">
          <cell r="Q187">
            <v>0.4528966083805893</v>
          </cell>
        </row>
        <row r="188">
          <cell r="Q188">
            <v>0.45289660838058926</v>
          </cell>
        </row>
        <row r="189">
          <cell r="Q189">
            <v>0.41770951160639574</v>
          </cell>
        </row>
        <row r="190">
          <cell r="Q190">
            <v>0.45289660838058937</v>
          </cell>
        </row>
        <row r="191">
          <cell r="Q191">
            <v>0.4528966083805893</v>
          </cell>
        </row>
        <row r="192">
          <cell r="Q192">
            <v>0.4516966083805893</v>
          </cell>
        </row>
        <row r="193">
          <cell r="Q193">
            <v>0.400115963219299</v>
          </cell>
        </row>
        <row r="194">
          <cell r="Q194">
            <v>0.400115963219299</v>
          </cell>
        </row>
        <row r="195">
          <cell r="Q195">
            <v>0.400115963219299</v>
          </cell>
        </row>
        <row r="196">
          <cell r="Q196">
            <v>0.400115963219299</v>
          </cell>
        </row>
        <row r="197">
          <cell r="Q197">
            <v>0.4528966083805893</v>
          </cell>
        </row>
        <row r="198">
          <cell r="Q198">
            <v>0.400115963219299</v>
          </cell>
        </row>
        <row r="199">
          <cell r="Q199">
            <v>0.45879660838058933</v>
          </cell>
        </row>
        <row r="200">
          <cell r="Q200">
            <v>0.45289660838058926</v>
          </cell>
        </row>
        <row r="201">
          <cell r="Q201">
            <v>0.4528966083805893</v>
          </cell>
        </row>
        <row r="202">
          <cell r="Q202">
            <v>0.45879660838058917</v>
          </cell>
        </row>
        <row r="203">
          <cell r="Q203">
            <v>0.40011596321929904</v>
          </cell>
        </row>
        <row r="204">
          <cell r="Q204">
            <v>0.45289660838058937</v>
          </cell>
        </row>
        <row r="205">
          <cell r="Q205">
            <v>0.4528966083805893</v>
          </cell>
        </row>
        <row r="206">
          <cell r="Q206">
            <v>0.45289660838058926</v>
          </cell>
        </row>
        <row r="207">
          <cell r="Q207">
            <v>0.45879660838058933</v>
          </cell>
        </row>
        <row r="208">
          <cell r="Q208">
            <v>0.45289660838058926</v>
          </cell>
        </row>
        <row r="209">
          <cell r="Q209">
            <v>0.45289660838058926</v>
          </cell>
        </row>
        <row r="210">
          <cell r="Q210">
            <v>0.45289660838058926</v>
          </cell>
        </row>
        <row r="211">
          <cell r="Q211">
            <v>0.45289660838058926</v>
          </cell>
        </row>
        <row r="212">
          <cell r="Q212">
            <v>0.4587966083805892</v>
          </cell>
        </row>
        <row r="213">
          <cell r="Q213">
            <v>0.4587966083805893</v>
          </cell>
        </row>
        <row r="214">
          <cell r="Q214">
            <v>0.45879660838058933</v>
          </cell>
        </row>
        <row r="215">
          <cell r="Q215">
            <v>0.4528966083805893</v>
          </cell>
        </row>
        <row r="216">
          <cell r="Q216">
            <v>0.4587966083805893</v>
          </cell>
        </row>
        <row r="217">
          <cell r="Q217">
            <v>0.3724896046397875</v>
          </cell>
        </row>
        <row r="218">
          <cell r="Q218">
            <v>0.45289660838058926</v>
          </cell>
        </row>
        <row r="219">
          <cell r="Q219">
            <v>0.45289660838058926</v>
          </cell>
        </row>
        <row r="220">
          <cell r="Q220">
            <v>0.4528966083805893</v>
          </cell>
        </row>
        <row r="221">
          <cell r="Q221">
            <v>0.4528966083805893</v>
          </cell>
        </row>
        <row r="222">
          <cell r="Q222">
            <v>0.45289660838058915</v>
          </cell>
        </row>
        <row r="223">
          <cell r="Q223">
            <v>0.4528966083805893</v>
          </cell>
        </row>
        <row r="224">
          <cell r="Q224">
            <v>0.45289660838058926</v>
          </cell>
        </row>
        <row r="225">
          <cell r="Q225">
            <v>0.4528966083805893</v>
          </cell>
        </row>
        <row r="226">
          <cell r="Q226">
            <v>0.4528966083805893</v>
          </cell>
        </row>
        <row r="227">
          <cell r="Q227">
            <v>0.4528966083805893</v>
          </cell>
        </row>
        <row r="228">
          <cell r="Q228">
            <v>0.45289660838058926</v>
          </cell>
        </row>
        <row r="229">
          <cell r="Q229">
            <v>0.4528966083805893</v>
          </cell>
        </row>
        <row r="230">
          <cell r="Q230">
            <v>0.4587966083805892</v>
          </cell>
        </row>
        <row r="231">
          <cell r="Q231">
            <v>0.4587966083805893</v>
          </cell>
        </row>
        <row r="232">
          <cell r="Q232">
            <v>0.4587966083805893</v>
          </cell>
        </row>
        <row r="233">
          <cell r="Q233">
            <v>0.4528966083805892</v>
          </cell>
        </row>
        <row r="234">
          <cell r="Q234">
            <v>0.4528966083805892</v>
          </cell>
        </row>
        <row r="242">
          <cell r="Q242">
            <v>0.45169660838058934</v>
          </cell>
        </row>
        <row r="244">
          <cell r="Q244">
            <v>0.42360951160639565</v>
          </cell>
        </row>
        <row r="245">
          <cell r="Q245">
            <v>0.4236095116063957</v>
          </cell>
        </row>
        <row r="247">
          <cell r="Q247">
            <v>0.4528966083805893</v>
          </cell>
        </row>
        <row r="248">
          <cell r="Q248">
            <v>0.45289660838058926</v>
          </cell>
        </row>
        <row r="249">
          <cell r="Q249">
            <v>0.4528966083805893</v>
          </cell>
        </row>
        <row r="250">
          <cell r="Q250">
            <v>0.4528966083805893</v>
          </cell>
        </row>
        <row r="251">
          <cell r="Q251">
            <v>0.4528966083805893</v>
          </cell>
        </row>
        <row r="252">
          <cell r="Q252">
            <v>0.45289660838058926</v>
          </cell>
        </row>
        <row r="253">
          <cell r="Q253">
            <v>0.45289660838058926</v>
          </cell>
        </row>
        <row r="254">
          <cell r="Q254">
            <v>0.4528966083805892</v>
          </cell>
        </row>
        <row r="255">
          <cell r="Q255">
            <v>0.4528966083805893</v>
          </cell>
        </row>
        <row r="256">
          <cell r="Q256">
            <v>0.45289660838058926</v>
          </cell>
        </row>
        <row r="257">
          <cell r="Q257">
            <v>0.4528966083805893</v>
          </cell>
        </row>
        <row r="258">
          <cell r="Q258">
            <v>0.4528966083805893</v>
          </cell>
        </row>
        <row r="259">
          <cell r="Q259">
            <v>0.45289660838058926</v>
          </cell>
        </row>
        <row r="266">
          <cell r="Q266">
            <v>0.4528966083805893</v>
          </cell>
        </row>
        <row r="267">
          <cell r="Q267">
            <v>0.4528966083805893</v>
          </cell>
        </row>
        <row r="268">
          <cell r="Q268">
            <v>0.4528966083805893</v>
          </cell>
        </row>
        <row r="269">
          <cell r="Q269">
            <v>0.4528966083805893</v>
          </cell>
        </row>
        <row r="270">
          <cell r="Q270">
            <v>0.45289660838058926</v>
          </cell>
        </row>
        <row r="271">
          <cell r="Q271">
            <v>0.4528966083805893</v>
          </cell>
        </row>
        <row r="272">
          <cell r="Q272">
            <v>0.45289660838058926</v>
          </cell>
        </row>
        <row r="273">
          <cell r="Q273">
            <v>0.4528966083805893</v>
          </cell>
        </row>
        <row r="276">
          <cell r="Q276">
            <v>0.4528966083805893</v>
          </cell>
        </row>
        <row r="277">
          <cell r="Q277">
            <v>0.45289660838058926</v>
          </cell>
        </row>
        <row r="279">
          <cell r="Q279">
            <v>0.45289660838058926</v>
          </cell>
        </row>
        <row r="284">
          <cell r="Q284">
            <v>0.45289660838058926</v>
          </cell>
        </row>
        <row r="287">
          <cell r="Q287">
            <v>0.45289660838058926</v>
          </cell>
        </row>
        <row r="288">
          <cell r="Q288">
            <v>0.45289660838058926</v>
          </cell>
        </row>
        <row r="290">
          <cell r="Q290">
            <v>0.45289660838058926</v>
          </cell>
        </row>
        <row r="291">
          <cell r="Q291">
            <v>0.45289660838058926</v>
          </cell>
        </row>
        <row r="292">
          <cell r="Q292">
            <v>0.4528966083805893</v>
          </cell>
        </row>
        <row r="293">
          <cell r="Q293">
            <v>0.4528966083805893</v>
          </cell>
        </row>
        <row r="295">
          <cell r="Q295">
            <v>0.45289660838058926</v>
          </cell>
        </row>
        <row r="303">
          <cell r="Q303">
            <v>0.4528966083805893</v>
          </cell>
        </row>
        <row r="304">
          <cell r="Q304">
            <v>0.45289660838058926</v>
          </cell>
        </row>
        <row r="305">
          <cell r="Q305">
            <v>0.45289660838058937</v>
          </cell>
        </row>
        <row r="310">
          <cell r="Q310">
            <v>0.45289660838058926</v>
          </cell>
        </row>
        <row r="311">
          <cell r="Q311">
            <v>0.45289660838058937</v>
          </cell>
        </row>
        <row r="313">
          <cell r="Q313">
            <v>0.4528966083805892</v>
          </cell>
        </row>
        <row r="314">
          <cell r="Q314">
            <v>0.45289660838058926</v>
          </cell>
        </row>
        <row r="315">
          <cell r="Q315">
            <v>0.45289660838058926</v>
          </cell>
        </row>
        <row r="325">
          <cell r="Q325">
            <v>0.4528966083805893</v>
          </cell>
        </row>
        <row r="326">
          <cell r="Q326">
            <v>0.45289660838058937</v>
          </cell>
        </row>
        <row r="327">
          <cell r="Q327">
            <v>0.4528966083805893</v>
          </cell>
        </row>
        <row r="328">
          <cell r="Q328">
            <v>0.45289660838058926</v>
          </cell>
        </row>
        <row r="345">
          <cell r="Q345">
            <v>0.45289660838058937</v>
          </cell>
        </row>
        <row r="346">
          <cell r="Q346">
            <v>0.45289660838058926</v>
          </cell>
        </row>
        <row r="347">
          <cell r="Q347">
            <v>0.4528966083805893</v>
          </cell>
        </row>
        <row r="360">
          <cell r="Q360">
            <v>0.45289660838058937</v>
          </cell>
        </row>
        <row r="363">
          <cell r="Q363">
            <v>0.4177095116063957</v>
          </cell>
        </row>
        <row r="368">
          <cell r="Q368">
            <v>0.41770951160639574</v>
          </cell>
        </row>
        <row r="369">
          <cell r="Q369">
            <v>0.45289660838058926</v>
          </cell>
        </row>
        <row r="370">
          <cell r="Q370">
            <v>0.4528966083805893</v>
          </cell>
        </row>
        <row r="371">
          <cell r="Q371">
            <v>0.45289660838058926</v>
          </cell>
        </row>
        <row r="373">
          <cell r="Q373">
            <v>0.4528966083805893</v>
          </cell>
        </row>
        <row r="374">
          <cell r="Q374">
            <v>0.4528966083805893</v>
          </cell>
        </row>
        <row r="385">
          <cell r="Q385">
            <v>0.45289660838058926</v>
          </cell>
        </row>
        <row r="386">
          <cell r="Q386">
            <v>0.41770951160639574</v>
          </cell>
        </row>
        <row r="387">
          <cell r="Q387">
            <v>0.41770951160639574</v>
          </cell>
        </row>
        <row r="388">
          <cell r="Q388">
            <v>0.45289660838058926</v>
          </cell>
        </row>
        <row r="389">
          <cell r="Q389">
            <v>0.4528966083805893</v>
          </cell>
        </row>
        <row r="390">
          <cell r="Q390">
            <v>0.4528966083805893</v>
          </cell>
        </row>
        <row r="391">
          <cell r="Q391">
            <v>0.4528966083805893</v>
          </cell>
        </row>
        <row r="393">
          <cell r="Q393">
            <v>0.4528966083805893</v>
          </cell>
        </row>
        <row r="394">
          <cell r="Q394">
            <v>0.4528966083805892</v>
          </cell>
        </row>
        <row r="395">
          <cell r="Q395">
            <v>0.45289660838058937</v>
          </cell>
        </row>
        <row r="396">
          <cell r="Q396">
            <v>0.45289660838058937</v>
          </cell>
        </row>
        <row r="397">
          <cell r="Q397">
            <v>0.45289660838058937</v>
          </cell>
        </row>
        <row r="398">
          <cell r="Q398">
            <v>0.3296389658504187</v>
          </cell>
        </row>
        <row r="399">
          <cell r="Q399">
            <v>0.45289660838058937</v>
          </cell>
        </row>
        <row r="400">
          <cell r="Q400">
            <v>0.45289660838058937</v>
          </cell>
        </row>
        <row r="401">
          <cell r="Q401">
            <v>0.45289660838058926</v>
          </cell>
        </row>
        <row r="402">
          <cell r="Q402">
            <v>0.45289660838058926</v>
          </cell>
        </row>
        <row r="403">
          <cell r="Q403">
            <v>0.45289660838058926</v>
          </cell>
        </row>
        <row r="404">
          <cell r="Q404">
            <v>0.4528966083805893</v>
          </cell>
        </row>
        <row r="405">
          <cell r="Q405">
            <v>0.45289660838058926</v>
          </cell>
        </row>
        <row r="406">
          <cell r="Q406">
            <v>0.45289660838058926</v>
          </cell>
        </row>
        <row r="407">
          <cell r="Q407">
            <v>0.4528966083805892</v>
          </cell>
        </row>
        <row r="408">
          <cell r="Q408">
            <v>0.4528966083805893</v>
          </cell>
        </row>
        <row r="409">
          <cell r="Q409">
            <v>0.45289660838058926</v>
          </cell>
        </row>
        <row r="410">
          <cell r="Q410">
            <v>0.4528966083805893</v>
          </cell>
        </row>
        <row r="411">
          <cell r="Q411">
            <v>0.45289660838058937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уб.."/>
      <sheetName val="Расч по домам"/>
      <sheetName val="Лист1"/>
      <sheetName val=" Инвен."/>
    </sheetNames>
    <sheetDataSet>
      <sheetData sheetId="1">
        <row r="13">
          <cell r="Y13">
            <v>1.3398212885787921</v>
          </cell>
        </row>
        <row r="14">
          <cell r="Y14">
            <v>1.371849731455882</v>
          </cell>
        </row>
        <row r="15">
          <cell r="Y15">
            <v>1.4323530535548936</v>
          </cell>
        </row>
        <row r="16">
          <cell r="Y16">
            <v>1.0947665835433524</v>
          </cell>
        </row>
        <row r="17">
          <cell r="Y17">
            <v>1.4033038763896242</v>
          </cell>
        </row>
        <row r="18">
          <cell r="Y18">
            <v>1.3708634716897994</v>
          </cell>
        </row>
        <row r="19">
          <cell r="Y19">
            <v>1.3913350072169008</v>
          </cell>
        </row>
        <row r="20">
          <cell r="Y20">
            <v>1.4615244754107135</v>
          </cell>
        </row>
        <row r="21">
          <cell r="Y21">
            <v>1.0648173624091382</v>
          </cell>
        </row>
        <row r="22">
          <cell r="Y22">
            <v>0.9163450792516793</v>
          </cell>
        </row>
        <row r="23">
          <cell r="Y23">
            <v>0.9193782759743553</v>
          </cell>
        </row>
        <row r="24">
          <cell r="Y24">
            <v>0.30748198019400264</v>
          </cell>
        </row>
        <row r="25">
          <cell r="Y25">
            <v>0.596280189054422</v>
          </cell>
        </row>
        <row r="26">
          <cell r="Y26">
            <v>0.3777352628876439</v>
          </cell>
        </row>
        <row r="27">
          <cell r="Y27">
            <v>0.36601948826870756</v>
          </cell>
        </row>
        <row r="28">
          <cell r="Y28">
            <v>0.5037172860307063</v>
          </cell>
        </row>
        <row r="29">
          <cell r="Y29">
            <v>0.8972411924183037</v>
          </cell>
        </row>
        <row r="30">
          <cell r="Y30">
            <v>0.7046333498877262</v>
          </cell>
        </row>
        <row r="31">
          <cell r="Y31">
            <v>0.7286499459065313</v>
          </cell>
        </row>
        <row r="32">
          <cell r="Y32">
            <v>0.8874648438747242</v>
          </cell>
        </row>
        <row r="33">
          <cell r="Y33">
            <v>0.5069265265274131</v>
          </cell>
        </row>
        <row r="34">
          <cell r="Y34">
            <v>0.6369022521595767</v>
          </cell>
        </row>
        <row r="36">
          <cell r="Y36">
            <v>0.5886786618071199</v>
          </cell>
        </row>
        <row r="37">
          <cell r="Y37">
            <v>0.5183490547759299</v>
          </cell>
        </row>
        <row r="38">
          <cell r="Y38">
            <v>0.5722653019898345</v>
          </cell>
        </row>
        <row r="39">
          <cell r="Y39">
            <v>0.5829241076930558</v>
          </cell>
        </row>
        <row r="40">
          <cell r="Y40">
            <v>0.5383943089284429</v>
          </cell>
        </row>
        <row r="41">
          <cell r="Y41">
            <v>0.8260571095392806</v>
          </cell>
        </row>
        <row r="42">
          <cell r="Y42">
            <v>1.030558725490196</v>
          </cell>
        </row>
        <row r="43">
          <cell r="Y43">
            <v>0.9738150811600892</v>
          </cell>
        </row>
        <row r="44">
          <cell r="Y44">
            <v>0.3617219507020184</v>
          </cell>
        </row>
        <row r="46">
          <cell r="Y46">
            <v>0.4227249936760275</v>
          </cell>
        </row>
        <row r="47">
          <cell r="Y47">
            <v>0.4092867561206169</v>
          </cell>
        </row>
        <row r="48">
          <cell r="Y48">
            <v>0.470169346529563</v>
          </cell>
        </row>
        <row r="49">
          <cell r="Y49">
            <v>0.6328875042027492</v>
          </cell>
        </row>
        <row r="50">
          <cell r="Y50">
            <v>0.5074504951714998</v>
          </cell>
        </row>
        <row r="51">
          <cell r="Y51">
            <v>0.6790611885951687</v>
          </cell>
        </row>
        <row r="53">
          <cell r="Y53">
            <v>0.9161048431693989</v>
          </cell>
        </row>
        <row r="57">
          <cell r="Y57">
            <v>0.9751179722688612</v>
          </cell>
        </row>
        <row r="58">
          <cell r="Y58">
            <v>0.9490328936679152</v>
          </cell>
        </row>
        <row r="60">
          <cell r="Y60">
            <v>1.0049226374261937</v>
          </cell>
        </row>
        <row r="61">
          <cell r="Y61">
            <v>0.7029574857370566</v>
          </cell>
        </row>
        <row r="62">
          <cell r="Y62">
            <v>0.9175577516181843</v>
          </cell>
        </row>
        <row r="63">
          <cell r="Y63">
            <v>0.8359389577289915</v>
          </cell>
        </row>
        <row r="64">
          <cell r="Y64">
            <v>0.5942657576516175</v>
          </cell>
        </row>
        <row r="65">
          <cell r="Y65">
            <v>0.4826390700678075</v>
          </cell>
        </row>
        <row r="66">
          <cell r="Y66">
            <v>0.4492841135936362</v>
          </cell>
        </row>
        <row r="67">
          <cell r="Y67">
            <v>0.4508208154064369</v>
          </cell>
        </row>
        <row r="68">
          <cell r="Y68">
            <v>0.3180983220036846</v>
          </cell>
        </row>
        <row r="69">
          <cell r="Y69">
            <v>0.4266602042683402</v>
          </cell>
        </row>
        <row r="72">
          <cell r="Y72">
            <v>0.3336007608031482</v>
          </cell>
        </row>
        <row r="79">
          <cell r="Y79">
            <v>0.8643801951350627</v>
          </cell>
        </row>
        <row r="80">
          <cell r="Y80">
            <v>0.9339751966335691</v>
          </cell>
        </row>
        <row r="81">
          <cell r="Y81">
            <v>0.9664319269991125</v>
          </cell>
        </row>
        <row r="82">
          <cell r="Y82">
            <v>0.6867531768751182</v>
          </cell>
        </row>
        <row r="87">
          <cell r="Y87">
            <v>0.4883147083389813</v>
          </cell>
        </row>
        <row r="94">
          <cell r="Y94">
            <v>0.242</v>
          </cell>
        </row>
        <row r="95">
          <cell r="Y95">
            <v>0.9309797664386543</v>
          </cell>
        </row>
        <row r="99">
          <cell r="Y99">
            <v>0.45654813529921945</v>
          </cell>
        </row>
        <row r="100">
          <cell r="Y100">
            <v>0.566178140202289</v>
          </cell>
        </row>
        <row r="101">
          <cell r="Y101">
            <v>0.7882640803130848</v>
          </cell>
        </row>
        <row r="110">
          <cell r="Y110">
            <v>0.599084325894957</v>
          </cell>
        </row>
        <row r="111">
          <cell r="Y111">
            <v>0.8577122815654861</v>
          </cell>
        </row>
        <row r="112">
          <cell r="Y112">
            <v>0.5034840593837053</v>
          </cell>
        </row>
        <row r="113">
          <cell r="Y113">
            <v>0.7976532878536963</v>
          </cell>
        </row>
        <row r="114">
          <cell r="Y114">
            <v>0.7882155488109254</v>
          </cell>
        </row>
        <row r="115">
          <cell r="Y115">
            <v>0.3047154205017063</v>
          </cell>
        </row>
        <row r="116">
          <cell r="Y116">
            <v>0.29304893694417034</v>
          </cell>
        </row>
        <row r="117">
          <cell r="Y117">
            <v>0.49079316974174486</v>
          </cell>
        </row>
        <row r="118">
          <cell r="Y118">
            <v>0.5979781749735049</v>
          </cell>
        </row>
        <row r="119">
          <cell r="Y119">
            <v>0.881037001862323</v>
          </cell>
        </row>
        <row r="120">
          <cell r="Y120">
            <v>0.4827278530422913</v>
          </cell>
        </row>
        <row r="121">
          <cell r="Y121">
            <v>0.6607531774296088</v>
          </cell>
        </row>
        <row r="122">
          <cell r="Y122">
            <v>0.556913726675967</v>
          </cell>
        </row>
        <row r="123">
          <cell r="Y123">
            <v>0.6738775159360305</v>
          </cell>
        </row>
        <row r="124">
          <cell r="Y124">
            <v>0.5099761805523574</v>
          </cell>
        </row>
        <row r="125">
          <cell r="Y125">
            <v>0.4273090776334544</v>
          </cell>
        </row>
        <row r="126">
          <cell r="Y126">
            <v>0.25670037097690834</v>
          </cell>
        </row>
        <row r="127">
          <cell r="Y127">
            <v>0.6647306586435741</v>
          </cell>
        </row>
        <row r="128">
          <cell r="Y128">
            <v>0.8010439490784903</v>
          </cell>
        </row>
        <row r="129">
          <cell r="Y129">
            <v>0.6111245747472575</v>
          </cell>
        </row>
        <row r="130">
          <cell r="Y130">
            <v>0.4105140733783784</v>
          </cell>
        </row>
        <row r="131">
          <cell r="Y131">
            <v>0.6669576874408897</v>
          </cell>
        </row>
        <row r="132">
          <cell r="Y132">
            <v>0.3134867675160735</v>
          </cell>
        </row>
        <row r="133">
          <cell r="Y133">
            <v>0.6824026052296686</v>
          </cell>
        </row>
        <row r="134">
          <cell r="Y134">
            <v>0.38521885896416375</v>
          </cell>
        </row>
        <row r="135">
          <cell r="Y135">
            <v>0.8099147324357511</v>
          </cell>
        </row>
        <row r="136">
          <cell r="Y136">
            <v>0.9544118453293047</v>
          </cell>
        </row>
        <row r="137">
          <cell r="Y137">
            <v>0.5714682617607977</v>
          </cell>
        </row>
        <row r="138">
          <cell r="Y138">
            <v>0.7925805982309727</v>
          </cell>
        </row>
        <row r="139">
          <cell r="Y139">
            <v>0.4864528521884925</v>
          </cell>
        </row>
        <row r="140">
          <cell r="Y140">
            <v>0.4509307530074297</v>
          </cell>
        </row>
        <row r="141">
          <cell r="Y141">
            <v>0.8836863075112923</v>
          </cell>
        </row>
        <row r="142">
          <cell r="Y142">
            <v>0.850911304875289</v>
          </cell>
        </row>
        <row r="143">
          <cell r="Y143">
            <v>0.9874108285039105</v>
          </cell>
        </row>
        <row r="144">
          <cell r="Y144">
            <v>0.3986165698676032</v>
          </cell>
        </row>
        <row r="145">
          <cell r="Y145">
            <v>0.3240561296868545</v>
          </cell>
        </row>
        <row r="146">
          <cell r="Y146">
            <v>0.35409634560653996</v>
          </cell>
        </row>
        <row r="147">
          <cell r="Y147">
            <v>0.7914268729413413</v>
          </cell>
        </row>
        <row r="148">
          <cell r="Y148">
            <v>0.5163657283379957</v>
          </cell>
        </row>
        <row r="149">
          <cell r="Y149">
            <v>0.8017065525068106</v>
          </cell>
        </row>
        <row r="150">
          <cell r="Y150">
            <v>0.24523563366900922</v>
          </cell>
        </row>
        <row r="151">
          <cell r="Y151">
            <v>0.369652046862161</v>
          </cell>
        </row>
        <row r="152">
          <cell r="Y152">
            <v>0.6025243561261512</v>
          </cell>
        </row>
        <row r="153">
          <cell r="Y153">
            <v>0.7820712502235044</v>
          </cell>
        </row>
        <row r="154">
          <cell r="Y154">
            <v>0.8513999333806482</v>
          </cell>
        </row>
        <row r="155">
          <cell r="Y155">
            <v>0.28846354772585747</v>
          </cell>
        </row>
        <row r="169">
          <cell r="Y169">
            <v>0.5904758147281567</v>
          </cell>
        </row>
        <row r="170">
          <cell r="Y170">
            <v>0.5310216465475847</v>
          </cell>
        </row>
        <row r="171">
          <cell r="Y171">
            <v>0.4651058624832762</v>
          </cell>
        </row>
        <row r="172">
          <cell r="Y172">
            <v>0.5624239501753993</v>
          </cell>
        </row>
        <row r="173">
          <cell r="Y173">
            <v>0.6979116205845435</v>
          </cell>
        </row>
        <row r="174">
          <cell r="Y174">
            <v>0.4674939729494322</v>
          </cell>
        </row>
        <row r="175">
          <cell r="Y175">
            <v>0.7498147029051597</v>
          </cell>
        </row>
        <row r="176">
          <cell r="Y176">
            <v>0.5018378654852403</v>
          </cell>
        </row>
        <row r="177">
          <cell r="Y177">
            <v>0.4865418169761274</v>
          </cell>
        </row>
        <row r="178">
          <cell r="Y178">
            <v>0.32034250612873993</v>
          </cell>
        </row>
        <row r="179">
          <cell r="Y179">
            <v>0.6474189634175627</v>
          </cell>
        </row>
        <row r="180">
          <cell r="Y180">
            <v>0.3689983732773074</v>
          </cell>
        </row>
        <row r="181">
          <cell r="Y181">
            <v>0.6845024653375322</v>
          </cell>
        </row>
        <row r="182">
          <cell r="Y182">
            <v>0.4556383596464199</v>
          </cell>
        </row>
        <row r="183">
          <cell r="Y183">
            <v>0.4610538506236447</v>
          </cell>
        </row>
        <row r="184">
          <cell r="Y184">
            <v>0.44794082870602114</v>
          </cell>
        </row>
        <row r="185">
          <cell r="Y185">
            <v>0.6663049215561514</v>
          </cell>
        </row>
        <row r="186">
          <cell r="Y186">
            <v>0.5454718189430606</v>
          </cell>
        </row>
        <row r="187">
          <cell r="Y187">
            <v>0.6380230963289777</v>
          </cell>
        </row>
        <row r="188">
          <cell r="Y188">
            <v>0.6414701046405822</v>
          </cell>
        </row>
        <row r="189">
          <cell r="Y189">
            <v>0.4340021235788433</v>
          </cell>
        </row>
        <row r="190">
          <cell r="Y190">
            <v>0.6451695726111238</v>
          </cell>
        </row>
        <row r="191">
          <cell r="Y191">
            <v>0.2832293015284107</v>
          </cell>
        </row>
        <row r="192">
          <cell r="Y192">
            <v>0.45673293188376624</v>
          </cell>
        </row>
        <row r="193">
          <cell r="Y193">
            <v>0.3978738981648883</v>
          </cell>
        </row>
        <row r="194">
          <cell r="Y194">
            <v>0.2583837667929249</v>
          </cell>
        </row>
        <row r="195">
          <cell r="Y195">
            <v>0.48939048813074076</v>
          </cell>
        </row>
        <row r="196">
          <cell r="Y196">
            <v>0.34059109672627497</v>
          </cell>
        </row>
        <row r="197">
          <cell r="Y197">
            <v>0.4637596953763665</v>
          </cell>
        </row>
        <row r="200">
          <cell r="Y200">
            <v>0.4178994771028865</v>
          </cell>
        </row>
        <row r="201">
          <cell r="Y201">
            <v>0.35143655045484246</v>
          </cell>
        </row>
        <row r="202">
          <cell r="Y202">
            <v>0.46272770412410963</v>
          </cell>
        </row>
        <row r="203">
          <cell r="Y203">
            <v>0.4565449689240984</v>
          </cell>
        </row>
        <row r="204">
          <cell r="Y204">
            <v>0.6075960352641168</v>
          </cell>
        </row>
        <row r="205">
          <cell r="Y205">
            <v>0.7858722244461935</v>
          </cell>
        </row>
        <row r="206">
          <cell r="Y206">
            <v>0.2828321973760657</v>
          </cell>
        </row>
        <row r="207">
          <cell r="Y207">
            <v>0.36871151483420594</v>
          </cell>
        </row>
        <row r="208">
          <cell r="Y208">
            <v>0.29803683101580813</v>
          </cell>
        </row>
        <row r="209">
          <cell r="Y209">
            <v>0.4422498872609764</v>
          </cell>
        </row>
        <row r="210">
          <cell r="Y210">
            <v>0.35005221799037</v>
          </cell>
        </row>
        <row r="211">
          <cell r="Y211">
            <v>0.29251560397032916</v>
          </cell>
        </row>
        <row r="212">
          <cell r="Y212">
            <v>0.5585492657785341</v>
          </cell>
        </row>
        <row r="213">
          <cell r="Y213">
            <v>0.3332416054609996</v>
          </cell>
        </row>
        <row r="214">
          <cell r="Y214">
            <v>0.5708020614361677</v>
          </cell>
        </row>
        <row r="215">
          <cell r="Y215">
            <v>0.6272833475773497</v>
          </cell>
        </row>
        <row r="216">
          <cell r="Y216">
            <v>0.5645074709412248</v>
          </cell>
        </row>
        <row r="217">
          <cell r="Y217">
            <v>0.20218823320995022</v>
          </cell>
        </row>
        <row r="218">
          <cell r="Y218">
            <v>0.49683703576026617</v>
          </cell>
        </row>
        <row r="219">
          <cell r="Y219">
            <v>0.3960681928562766</v>
          </cell>
        </row>
        <row r="220">
          <cell r="Y220">
            <v>0.32324265418177817</v>
          </cell>
        </row>
        <row r="221">
          <cell r="Y221">
            <v>0.4824119502587606</v>
          </cell>
        </row>
        <row r="222">
          <cell r="Y222">
            <v>0.3551638493102846</v>
          </cell>
        </row>
        <row r="223">
          <cell r="Y223">
            <v>0.7619319519996589</v>
          </cell>
        </row>
        <row r="224">
          <cell r="Y224">
            <v>0.4109663811180239</v>
          </cell>
        </row>
        <row r="225">
          <cell r="Y225">
            <v>0.40707535111436455</v>
          </cell>
        </row>
        <row r="226">
          <cell r="Y226">
            <v>0.1992653280339932</v>
          </cell>
        </row>
        <row r="227">
          <cell r="Y227">
            <v>0.5766407927685218</v>
          </cell>
        </row>
        <row r="228">
          <cell r="Y228">
            <v>0.40915506184364797</v>
          </cell>
        </row>
        <row r="239">
          <cell r="Y239">
            <v>0.21760251926263918</v>
          </cell>
        </row>
        <row r="240">
          <cell r="Y240">
            <v>0.23914450976772864</v>
          </cell>
        </row>
        <row r="242">
          <cell r="Y242">
            <v>0.41508046605343846</v>
          </cell>
        </row>
        <row r="243">
          <cell r="Y243">
            <v>0.7829206873833802</v>
          </cell>
        </row>
        <row r="244">
          <cell r="Y244">
            <v>0.3832662814376164</v>
          </cell>
        </row>
        <row r="245">
          <cell r="Y245">
            <v>0.7935807101491122</v>
          </cell>
        </row>
        <row r="246">
          <cell r="Y246">
            <v>0.5912829749023285</v>
          </cell>
        </row>
        <row r="247">
          <cell r="Y247">
            <v>0.7385789462211196</v>
          </cell>
        </row>
        <row r="248">
          <cell r="Y248">
            <v>0.9365204855783447</v>
          </cell>
        </row>
        <row r="249">
          <cell r="Y249">
            <v>0.5663954839616613</v>
          </cell>
        </row>
        <row r="250">
          <cell r="Y250">
            <v>0.6933022538166775</v>
          </cell>
        </row>
        <row r="251">
          <cell r="Y251">
            <v>0.3984829624037238</v>
          </cell>
        </row>
        <row r="252">
          <cell r="Y252">
            <v>0.5084023231506465</v>
          </cell>
        </row>
        <row r="253">
          <cell r="Y253">
            <v>0.45024772656677725</v>
          </cell>
        </row>
        <row r="254">
          <cell r="Y254">
            <v>0.25156468516497765</v>
          </cell>
        </row>
        <row r="261">
          <cell r="Y261">
            <v>0.793248839761287</v>
          </cell>
        </row>
        <row r="262">
          <cell r="Y262">
            <v>0.7302379407656869</v>
          </cell>
        </row>
        <row r="263">
          <cell r="Y263">
            <v>0.8295331864518715</v>
          </cell>
        </row>
        <row r="264">
          <cell r="Y264">
            <v>0.7993355799307401</v>
          </cell>
        </row>
        <row r="265">
          <cell r="Y265">
            <v>0.7059049466716623</v>
          </cell>
        </row>
        <row r="266">
          <cell r="Y266">
            <v>0.8097038583782019</v>
          </cell>
        </row>
        <row r="268">
          <cell r="Y268">
            <v>0.5965458828693789</v>
          </cell>
        </row>
        <row r="271">
          <cell r="Y271">
            <v>0.658667669022869</v>
          </cell>
        </row>
        <row r="272">
          <cell r="Y272">
            <v>0.6430476998063893</v>
          </cell>
        </row>
        <row r="274">
          <cell r="Y274">
            <v>0.7842650886772486</v>
          </cell>
        </row>
        <row r="278">
          <cell r="Y278">
            <v>0.45015327788930315</v>
          </cell>
        </row>
        <row r="279">
          <cell r="Y279">
            <v>0.7977441168231778</v>
          </cell>
        </row>
        <row r="282">
          <cell r="Y282">
            <v>0.45249128843384284</v>
          </cell>
        </row>
        <row r="283">
          <cell r="Y283">
            <v>0.2856431589340666</v>
          </cell>
        </row>
        <row r="285">
          <cell r="Y285">
            <v>0</v>
          </cell>
        </row>
        <row r="286">
          <cell r="Y286">
            <v>0</v>
          </cell>
        </row>
        <row r="287">
          <cell r="Y287">
            <v>0.3605730677731673</v>
          </cell>
        </row>
        <row r="288">
          <cell r="Y288">
            <v>0.3673802095356983</v>
          </cell>
        </row>
        <row r="290">
          <cell r="Y290">
            <v>0.3822598707346448</v>
          </cell>
        </row>
        <row r="292">
          <cell r="Y292">
            <v>0</v>
          </cell>
        </row>
        <row r="294">
          <cell r="Y294">
            <v>0</v>
          </cell>
        </row>
        <row r="295">
          <cell r="Y295">
            <v>0</v>
          </cell>
        </row>
        <row r="296">
          <cell r="Y296">
            <v>0</v>
          </cell>
        </row>
        <row r="297">
          <cell r="Y297">
            <v>0</v>
          </cell>
        </row>
        <row r="298">
          <cell r="Y298">
            <v>0.8702751195719844</v>
          </cell>
        </row>
        <row r="299">
          <cell r="Y299">
            <v>0.7464092821857925</v>
          </cell>
        </row>
        <row r="300">
          <cell r="Y300">
            <v>0.6935132830001756</v>
          </cell>
        </row>
        <row r="305">
          <cell r="Y305">
            <v>0.8182552903336028</v>
          </cell>
        </row>
        <row r="306">
          <cell r="Y306">
            <v>0.7493465492567695</v>
          </cell>
        </row>
        <row r="308">
          <cell r="Y308">
            <v>0.6465376413220679</v>
          </cell>
        </row>
        <row r="309">
          <cell r="Y309">
            <v>0.6555869866181411</v>
          </cell>
        </row>
        <row r="310">
          <cell r="Y310">
            <v>0.7027377611050698</v>
          </cell>
        </row>
        <row r="311">
          <cell r="Y311">
            <v>0</v>
          </cell>
        </row>
        <row r="312">
          <cell r="Y312">
            <v>0</v>
          </cell>
        </row>
        <row r="313">
          <cell r="Y313">
            <v>0</v>
          </cell>
        </row>
        <row r="315">
          <cell r="Y315">
            <v>0</v>
          </cell>
        </row>
        <row r="316">
          <cell r="Y316">
            <v>0</v>
          </cell>
        </row>
        <row r="320">
          <cell r="Y320">
            <v>0.9580503278562422</v>
          </cell>
        </row>
        <row r="321">
          <cell r="Y321">
            <v>0.9230899459100697</v>
          </cell>
        </row>
        <row r="322">
          <cell r="Y322">
            <v>0.9834447957723054</v>
          </cell>
        </row>
        <row r="323">
          <cell r="Y323">
            <v>0.9762779546762873</v>
          </cell>
        </row>
        <row r="324">
          <cell r="Y324">
            <v>0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7">
          <cell r="Y337">
            <v>0</v>
          </cell>
        </row>
        <row r="338">
          <cell r="Y338">
            <v>0</v>
          </cell>
        </row>
        <row r="339">
          <cell r="Y339">
            <v>0</v>
          </cell>
        </row>
        <row r="340">
          <cell r="Y340">
            <v>0.6579489481853076</v>
          </cell>
        </row>
        <row r="341">
          <cell r="Y341">
            <v>0.6381075231082162</v>
          </cell>
        </row>
        <row r="342">
          <cell r="Y342">
            <v>0.6510187436923078</v>
          </cell>
        </row>
        <row r="343">
          <cell r="Y343">
            <v>0</v>
          </cell>
        </row>
        <row r="344">
          <cell r="Y344">
            <v>0</v>
          </cell>
        </row>
        <row r="345">
          <cell r="Y345">
            <v>0</v>
          </cell>
        </row>
        <row r="346">
          <cell r="Y346">
            <v>0</v>
          </cell>
        </row>
        <row r="347">
          <cell r="Y347">
            <v>0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0.513185555142996</v>
          </cell>
        </row>
        <row r="358">
          <cell r="Y358">
            <v>0.5420593867779323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0.5109091976803525</v>
          </cell>
        </row>
        <row r="364">
          <cell r="Y364">
            <v>0.5945624028490708</v>
          </cell>
        </row>
        <row r="365">
          <cell r="Y365">
            <v>0.3537148758846885</v>
          </cell>
        </row>
        <row r="366">
          <cell r="Y366">
            <v>0.6835481474173725</v>
          </cell>
        </row>
        <row r="368">
          <cell r="Y368">
            <v>0.401142699881376</v>
          </cell>
        </row>
        <row r="369">
          <cell r="Y369">
            <v>0.4365072320110847</v>
          </cell>
        </row>
        <row r="370">
          <cell r="Y370">
            <v>0</v>
          </cell>
        </row>
        <row r="371">
          <cell r="Y371">
            <v>0</v>
          </cell>
        </row>
        <row r="372">
          <cell r="Y372">
            <v>0</v>
          </cell>
        </row>
        <row r="374">
          <cell r="Y374">
            <v>0</v>
          </cell>
        </row>
        <row r="375">
          <cell r="Y375">
            <v>0</v>
          </cell>
        </row>
        <row r="379">
          <cell r="Y379">
            <v>0</v>
          </cell>
        </row>
        <row r="380">
          <cell r="Y380">
            <v>0.4862188993421699</v>
          </cell>
        </row>
        <row r="383">
          <cell r="Y383">
            <v>0.28445292440394104</v>
          </cell>
        </row>
        <row r="384">
          <cell r="Y384">
            <v>0.30637893957989143</v>
          </cell>
        </row>
        <row r="385">
          <cell r="Y385">
            <v>0.3879384214045149</v>
          </cell>
        </row>
        <row r="386">
          <cell r="Y386">
            <v>0.5510005868881636</v>
          </cell>
        </row>
        <row r="388">
          <cell r="Y388">
            <v>0.4251509940921041</v>
          </cell>
        </row>
        <row r="390">
          <cell r="Y390">
            <v>0.6497290625925403</v>
          </cell>
        </row>
        <row r="391">
          <cell r="Y391">
            <v>0.4789906099172442</v>
          </cell>
        </row>
        <row r="392">
          <cell r="Y392">
            <v>0.47153946362176985</v>
          </cell>
        </row>
        <row r="393">
          <cell r="Y393">
            <v>0.5242840731735159</v>
          </cell>
        </row>
        <row r="394">
          <cell r="Y394">
            <v>0.5001979559916926</v>
          </cell>
        </row>
        <row r="395">
          <cell r="Y395">
            <v>0.6963450418165892</v>
          </cell>
        </row>
        <row r="396">
          <cell r="Y396">
            <v>0.732073010658073</v>
          </cell>
        </row>
        <row r="397">
          <cell r="Y397">
            <v>0.7201687328224777</v>
          </cell>
        </row>
        <row r="398">
          <cell r="Y398">
            <v>0.5940920298412697</v>
          </cell>
        </row>
        <row r="399">
          <cell r="Y399">
            <v>0.6782152555840699</v>
          </cell>
        </row>
        <row r="400">
          <cell r="Y400">
            <v>0.38988412984987514</v>
          </cell>
        </row>
        <row r="401">
          <cell r="Y401">
            <v>0.4721919958430762</v>
          </cell>
        </row>
        <row r="402">
          <cell r="Y402">
            <v>0.5206384748626954</v>
          </cell>
        </row>
        <row r="403">
          <cell r="Y403">
            <v>0.29766566476801165</v>
          </cell>
        </row>
        <row r="404">
          <cell r="Y404">
            <v>0.2740780326579489</v>
          </cell>
        </row>
        <row r="405">
          <cell r="Y405">
            <v>0.502124238221281</v>
          </cell>
        </row>
        <row r="406">
          <cell r="Y406">
            <v>0.4777544397660819</v>
          </cell>
        </row>
        <row r="407">
          <cell r="Y407">
            <v>0.4859718180055276</v>
          </cell>
        </row>
        <row r="408">
          <cell r="Y408">
            <v>0.45595959295474153</v>
          </cell>
        </row>
        <row r="409">
          <cell r="Y409">
            <v>0.5247228980711405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уб.."/>
      <sheetName val="Расч по домам"/>
      <sheetName val="Лист1"/>
      <sheetName val=" Инвен."/>
    </sheetNames>
    <sheetDataSet>
      <sheetData sheetId="1">
        <row r="256">
          <cell r="AA256">
            <v>0</v>
          </cell>
        </row>
        <row r="260">
          <cell r="AA260">
            <v>0</v>
          </cell>
        </row>
        <row r="284">
          <cell r="AA284">
            <v>0</v>
          </cell>
        </row>
        <row r="311">
          <cell r="AA311">
            <v>0</v>
          </cell>
        </row>
        <row r="312">
          <cell r="AA312">
            <v>0</v>
          </cell>
        </row>
        <row r="315">
          <cell r="AA315">
            <v>0</v>
          </cell>
        </row>
        <row r="316">
          <cell r="AA316">
            <v>0</v>
          </cell>
        </row>
        <row r="319">
          <cell r="AA319">
            <v>0</v>
          </cell>
        </row>
        <row r="324">
          <cell r="AA324">
            <v>0</v>
          </cell>
        </row>
        <row r="333">
          <cell r="AA333">
            <v>0</v>
          </cell>
        </row>
        <row r="334">
          <cell r="AA334">
            <v>0</v>
          </cell>
        </row>
        <row r="344">
          <cell r="AA344">
            <v>0</v>
          </cell>
        </row>
        <row r="346">
          <cell r="AA346">
            <v>0</v>
          </cell>
        </row>
        <row r="360">
          <cell r="AA360">
            <v>0</v>
          </cell>
        </row>
        <row r="361">
          <cell r="AA361">
            <v>0</v>
          </cell>
        </row>
        <row r="362">
          <cell r="AA362">
            <v>0</v>
          </cell>
        </row>
        <row r="371">
          <cell r="AA371">
            <v>0</v>
          </cell>
        </row>
        <row r="372">
          <cell r="AA372">
            <v>0</v>
          </cell>
        </row>
        <row r="373">
          <cell r="AA37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Сп. одежда "/>
    </sheetNames>
    <sheetDataSet>
      <sheetData sheetId="1">
        <row r="13">
          <cell r="M13">
            <v>0.05074926615798414</v>
          </cell>
        </row>
        <row r="14">
          <cell r="M14">
            <v>0.05074926615798414</v>
          </cell>
        </row>
        <row r="15">
          <cell r="M15">
            <v>0.050749266157984134</v>
          </cell>
        </row>
        <row r="16">
          <cell r="M16">
            <v>0.050749266157984134</v>
          </cell>
        </row>
        <row r="17">
          <cell r="M17">
            <v>0.05074926615798414</v>
          </cell>
        </row>
        <row r="18">
          <cell r="M18">
            <v>0.05074926615798414</v>
          </cell>
        </row>
        <row r="19">
          <cell r="M19">
            <v>0.050749266157984134</v>
          </cell>
        </row>
        <row r="20">
          <cell r="M20">
            <v>0.05074926615798414</v>
          </cell>
        </row>
        <row r="21">
          <cell r="M21">
            <v>0.05074926615798414</v>
          </cell>
        </row>
        <row r="22">
          <cell r="M22">
            <v>0.07297248727193682</v>
          </cell>
        </row>
        <row r="23">
          <cell r="M23">
            <v>0.07297248727193684</v>
          </cell>
        </row>
        <row r="24">
          <cell r="M24">
            <v>0.07297248727193684</v>
          </cell>
        </row>
        <row r="25">
          <cell r="M25">
            <v>0.07297248727193684</v>
          </cell>
        </row>
        <row r="26">
          <cell r="M26">
            <v>0.07297248727193682</v>
          </cell>
        </row>
        <row r="27">
          <cell r="M27">
            <v>0.07297248727193684</v>
          </cell>
        </row>
        <row r="28">
          <cell r="M28">
            <v>0.07297248727193682</v>
          </cell>
        </row>
        <row r="29">
          <cell r="M29">
            <v>0.07297248727193682</v>
          </cell>
        </row>
        <row r="30">
          <cell r="M30">
            <v>0.07297248727193684</v>
          </cell>
        </row>
        <row r="31">
          <cell r="M31">
            <v>0.07297248727193684</v>
          </cell>
        </row>
        <row r="32">
          <cell r="M32">
            <v>0.07297248727193684</v>
          </cell>
        </row>
        <row r="33">
          <cell r="M33">
            <v>0.07297248727193682</v>
          </cell>
        </row>
        <row r="34">
          <cell r="M34">
            <v>0.07297248727193682</v>
          </cell>
        </row>
        <row r="36">
          <cell r="M36">
            <v>0.07297248727193684</v>
          </cell>
        </row>
        <row r="37">
          <cell r="M37">
            <v>0.07297248727193682</v>
          </cell>
        </row>
        <row r="38">
          <cell r="M38">
            <v>0.07297248727193684</v>
          </cell>
        </row>
        <row r="39">
          <cell r="M39">
            <v>0.07297248727193684</v>
          </cell>
        </row>
        <row r="40">
          <cell r="M40">
            <v>0.07297248727193684</v>
          </cell>
        </row>
        <row r="41">
          <cell r="M41">
            <v>0.07297248727193682</v>
          </cell>
        </row>
        <row r="42">
          <cell r="M42">
            <v>0.07297248727193684</v>
          </cell>
        </row>
        <row r="43">
          <cell r="M43">
            <v>0.07297248727193684</v>
          </cell>
        </row>
        <row r="44">
          <cell r="M44">
            <v>0.07297248727193682</v>
          </cell>
        </row>
        <row r="45">
          <cell r="M45">
            <v>0.07297248727193682</v>
          </cell>
        </row>
        <row r="46">
          <cell r="M46">
            <v>0.07297248727193684</v>
          </cell>
        </row>
        <row r="47">
          <cell r="M47">
            <v>0.07297248727193684</v>
          </cell>
        </row>
        <row r="48">
          <cell r="M48">
            <v>0.07297248727193684</v>
          </cell>
        </row>
        <row r="49">
          <cell r="M49">
            <v>0.07297248727193682</v>
          </cell>
        </row>
        <row r="50">
          <cell r="M50">
            <v>0.07297248727193684</v>
          </cell>
        </row>
        <row r="51">
          <cell r="M51">
            <v>0.07297248727193684</v>
          </cell>
        </row>
        <row r="53">
          <cell r="M53">
            <v>0.07297248727193684</v>
          </cell>
        </row>
        <row r="57">
          <cell r="M57">
            <v>0.07297248727193682</v>
          </cell>
        </row>
        <row r="58">
          <cell r="M58">
            <v>0.07297248727193684</v>
          </cell>
        </row>
        <row r="61">
          <cell r="M61">
            <v>0.07297248727193684</v>
          </cell>
        </row>
        <row r="62">
          <cell r="M62">
            <v>0.07297248727193682</v>
          </cell>
        </row>
        <row r="63">
          <cell r="M63">
            <v>0.07297248727193684</v>
          </cell>
        </row>
        <row r="64">
          <cell r="M64">
            <v>0.07297248727193682</v>
          </cell>
        </row>
        <row r="65">
          <cell r="M65">
            <v>0.07297248727193682</v>
          </cell>
        </row>
        <row r="66">
          <cell r="M66">
            <v>0.07297248727193684</v>
          </cell>
        </row>
        <row r="67">
          <cell r="M67">
            <v>0.07297248727193684</v>
          </cell>
        </row>
        <row r="68">
          <cell r="M68">
            <v>0.07297248727193684</v>
          </cell>
        </row>
        <row r="69">
          <cell r="M69">
            <v>0.07297248727193682</v>
          </cell>
        </row>
        <row r="72">
          <cell r="M72">
            <v>0.07297248727193684</v>
          </cell>
        </row>
        <row r="79">
          <cell r="M79">
            <v>0.07297248727193684</v>
          </cell>
        </row>
        <row r="80">
          <cell r="M80">
            <v>0.07297248727193682</v>
          </cell>
        </row>
        <row r="81">
          <cell r="M81">
            <v>0.07297248727193684</v>
          </cell>
        </row>
        <row r="82">
          <cell r="M82">
            <v>0.07297248727193682</v>
          </cell>
        </row>
        <row r="87">
          <cell r="M87">
            <v>0.07297248727193684</v>
          </cell>
        </row>
        <row r="91">
          <cell r="M91">
            <v>0.045191846102769204</v>
          </cell>
        </row>
        <row r="93">
          <cell r="M93">
            <v>0.04519184610276921</v>
          </cell>
        </row>
        <row r="94">
          <cell r="M94">
            <v>0.07297248727193682</v>
          </cell>
        </row>
        <row r="95">
          <cell r="M95">
            <v>0.07297248727193684</v>
          </cell>
        </row>
        <row r="98">
          <cell r="M98">
            <v>0.07297248727193684</v>
          </cell>
        </row>
        <row r="99">
          <cell r="M99">
            <v>0.07297248727193682</v>
          </cell>
        </row>
        <row r="100">
          <cell r="M100">
            <v>0.07297248727193682</v>
          </cell>
        </row>
        <row r="109">
          <cell r="M109">
            <v>0.07297248727193684</v>
          </cell>
        </row>
        <row r="110">
          <cell r="M110">
            <v>0.07297248727193684</v>
          </cell>
        </row>
        <row r="111">
          <cell r="M111">
            <v>0.07297248727193682</v>
          </cell>
        </row>
        <row r="112">
          <cell r="M112">
            <v>0.07297248727193684</v>
          </cell>
        </row>
        <row r="113">
          <cell r="M113">
            <v>0.07297248727193684</v>
          </cell>
        </row>
        <row r="114">
          <cell r="M114">
            <v>0.07297248727193684</v>
          </cell>
        </row>
        <row r="115">
          <cell r="M115">
            <v>0.07297248727193684</v>
          </cell>
        </row>
        <row r="116">
          <cell r="M116">
            <v>0.07297248727193684</v>
          </cell>
        </row>
        <row r="117">
          <cell r="M117">
            <v>0.07297248727193682</v>
          </cell>
        </row>
        <row r="118">
          <cell r="M118">
            <v>0.07297248727193684</v>
          </cell>
        </row>
        <row r="119">
          <cell r="M119">
            <v>0.07297248727193684</v>
          </cell>
        </row>
        <row r="120">
          <cell r="M120">
            <v>0.07297248727193684</v>
          </cell>
        </row>
        <row r="121">
          <cell r="M121">
            <v>0.07297248727193684</v>
          </cell>
        </row>
        <row r="122">
          <cell r="M122">
            <v>0.07297248727193682</v>
          </cell>
        </row>
        <row r="123">
          <cell r="M123">
            <v>0.07297248727193684</v>
          </cell>
        </row>
        <row r="124">
          <cell r="M124">
            <v>0.07297248727193682</v>
          </cell>
        </row>
        <row r="125">
          <cell r="M125">
            <v>0.07297248727193682</v>
          </cell>
        </row>
        <row r="126">
          <cell r="M126">
            <v>0.07297248727193684</v>
          </cell>
        </row>
        <row r="127">
          <cell r="M127">
            <v>0.07297248727193682</v>
          </cell>
        </row>
        <row r="128">
          <cell r="M128">
            <v>0.07297248727193684</v>
          </cell>
        </row>
        <row r="129">
          <cell r="M129">
            <v>0.07297248727193684</v>
          </cell>
        </row>
        <row r="130">
          <cell r="M130">
            <v>0.07297248727193684</v>
          </cell>
        </row>
        <row r="131">
          <cell r="M131">
            <v>0.07297248727193684</v>
          </cell>
        </row>
        <row r="132">
          <cell r="M132">
            <v>0.07297248727193682</v>
          </cell>
        </row>
        <row r="133">
          <cell r="M133">
            <v>0.07297248727193682</v>
          </cell>
        </row>
        <row r="134">
          <cell r="M134">
            <v>0.07297248727193684</v>
          </cell>
        </row>
        <row r="135">
          <cell r="M135">
            <v>0.07297248727193682</v>
          </cell>
        </row>
        <row r="136">
          <cell r="M136">
            <v>0.07297248727193684</v>
          </cell>
        </row>
        <row r="137">
          <cell r="M137">
            <v>0.07297248727193684</v>
          </cell>
        </row>
        <row r="138">
          <cell r="M138">
            <v>0.07297248727193684</v>
          </cell>
        </row>
        <row r="139">
          <cell r="M139">
            <v>0.07297248727193684</v>
          </cell>
        </row>
        <row r="140">
          <cell r="M140">
            <v>0.07297248727193684</v>
          </cell>
        </row>
        <row r="141">
          <cell r="M141">
            <v>0.07297248727193684</v>
          </cell>
        </row>
        <row r="142">
          <cell r="M142">
            <v>0.07297248727193684</v>
          </cell>
        </row>
        <row r="143">
          <cell r="M143">
            <v>0.07297248727193684</v>
          </cell>
        </row>
        <row r="144">
          <cell r="M144">
            <v>0.07297248727193684</v>
          </cell>
        </row>
        <row r="145">
          <cell r="M145">
            <v>0.07297248727193682</v>
          </cell>
        </row>
        <row r="146">
          <cell r="M146">
            <v>0.07297248727193682</v>
          </cell>
        </row>
        <row r="147">
          <cell r="M147">
            <v>0.07297248727193684</v>
          </cell>
        </row>
        <row r="148">
          <cell r="M148">
            <v>0.07297248727193684</v>
          </cell>
        </row>
        <row r="149">
          <cell r="M149">
            <v>0.07297248727193684</v>
          </cell>
        </row>
        <row r="150">
          <cell r="M150">
            <v>0.07297248727193682</v>
          </cell>
        </row>
        <row r="151">
          <cell r="M151">
            <v>0.07297248727193684</v>
          </cell>
        </row>
        <row r="152">
          <cell r="M152">
            <v>0.07297248727193682</v>
          </cell>
        </row>
        <row r="153">
          <cell r="M153">
            <v>0.07297248727193682</v>
          </cell>
        </row>
        <row r="154">
          <cell r="M154">
            <v>0.07297248727193682</v>
          </cell>
        </row>
        <row r="177">
          <cell r="M177">
            <v>0.07297248727193682</v>
          </cell>
        </row>
        <row r="178">
          <cell r="M178">
            <v>0.07297248727193684</v>
          </cell>
        </row>
        <row r="179">
          <cell r="M179">
            <v>0.07297248727193682</v>
          </cell>
        </row>
        <row r="180">
          <cell r="M180">
            <v>0.07297248727193684</v>
          </cell>
        </row>
        <row r="181">
          <cell r="M181">
            <v>0.07297248727193684</v>
          </cell>
        </row>
        <row r="182">
          <cell r="M182">
            <v>0.07297248727193684</v>
          </cell>
        </row>
        <row r="183">
          <cell r="M183">
            <v>0.07297248727193684</v>
          </cell>
        </row>
        <row r="184">
          <cell r="M184">
            <v>0.07297248727193682</v>
          </cell>
        </row>
        <row r="185">
          <cell r="M185">
            <v>0.07297248727193684</v>
          </cell>
        </row>
        <row r="186">
          <cell r="M186">
            <v>0.07297248727193685</v>
          </cell>
        </row>
        <row r="187">
          <cell r="M187">
            <v>0.07297248727193682</v>
          </cell>
        </row>
        <row r="188">
          <cell r="M188">
            <v>0.07297248727193684</v>
          </cell>
        </row>
        <row r="189">
          <cell r="M189">
            <v>0.07297248727193684</v>
          </cell>
        </row>
        <row r="190">
          <cell r="M190">
            <v>0.07297248727193682</v>
          </cell>
        </row>
        <row r="191">
          <cell r="M191">
            <v>0.07297248727193684</v>
          </cell>
        </row>
        <row r="192">
          <cell r="M192">
            <v>0.07297248727193684</v>
          </cell>
        </row>
        <row r="193">
          <cell r="M193">
            <v>0.07297248727193684</v>
          </cell>
        </row>
        <row r="194">
          <cell r="M194">
            <v>0.07297248727193684</v>
          </cell>
        </row>
        <row r="195">
          <cell r="M195">
            <v>0.07297248727193682</v>
          </cell>
        </row>
        <row r="196">
          <cell r="M196">
            <v>0.07297248727193682</v>
          </cell>
        </row>
        <row r="197">
          <cell r="M197">
            <v>0.07297248727193684</v>
          </cell>
        </row>
        <row r="198">
          <cell r="M198">
            <v>0.07297248727193682</v>
          </cell>
        </row>
        <row r="199">
          <cell r="M199">
            <v>0.07297248727193684</v>
          </cell>
        </row>
        <row r="200">
          <cell r="M200">
            <v>0.07297248727193684</v>
          </cell>
        </row>
        <row r="201">
          <cell r="M201">
            <v>0.07297248727193684</v>
          </cell>
        </row>
        <row r="202">
          <cell r="M202">
            <v>0.07297248727193684</v>
          </cell>
        </row>
        <row r="203">
          <cell r="M203">
            <v>0.07297248727193684</v>
          </cell>
        </row>
        <row r="204">
          <cell r="M204">
            <v>0.07297248727193684</v>
          </cell>
        </row>
        <row r="205">
          <cell r="M205">
            <v>0.07297248727193684</v>
          </cell>
        </row>
        <row r="208">
          <cell r="M208">
            <v>0.07297248727193684</v>
          </cell>
        </row>
        <row r="209">
          <cell r="M209">
            <v>0.07297248727193684</v>
          </cell>
        </row>
        <row r="210">
          <cell r="M210">
            <v>0.07297248727193682</v>
          </cell>
        </row>
        <row r="211">
          <cell r="M211">
            <v>0.07297248727193684</v>
          </cell>
        </row>
        <row r="212">
          <cell r="M212">
            <v>0.07297248727193682</v>
          </cell>
        </row>
        <row r="213">
          <cell r="M213">
            <v>0.07297248727193682</v>
          </cell>
        </row>
        <row r="214">
          <cell r="M214">
            <v>0.07297248727193684</v>
          </cell>
        </row>
        <row r="215">
          <cell r="M215">
            <v>0.07297248727193682</v>
          </cell>
        </row>
        <row r="216">
          <cell r="M216">
            <v>0.07297248727193684</v>
          </cell>
        </row>
        <row r="217">
          <cell r="M217">
            <v>0.07297248727193684</v>
          </cell>
        </row>
        <row r="218">
          <cell r="M218">
            <v>0.07297248727193682</v>
          </cell>
        </row>
        <row r="219">
          <cell r="M219">
            <v>0.07297248727193684</v>
          </cell>
        </row>
        <row r="220">
          <cell r="M220">
            <v>0.07297248727193684</v>
          </cell>
        </row>
        <row r="221">
          <cell r="M221">
            <v>0.07297248727193682</v>
          </cell>
        </row>
        <row r="222">
          <cell r="M222">
            <v>0.07297248727193682</v>
          </cell>
        </row>
        <row r="223">
          <cell r="M223">
            <v>0.07297248727193682</v>
          </cell>
        </row>
        <row r="224">
          <cell r="M224">
            <v>0.07297248727193684</v>
          </cell>
        </row>
        <row r="225">
          <cell r="M225">
            <v>0.07297248727193684</v>
          </cell>
        </row>
        <row r="226">
          <cell r="M226">
            <v>0.07297248727193684</v>
          </cell>
        </row>
        <row r="227">
          <cell r="M227">
            <v>0.07297248727193684</v>
          </cell>
        </row>
        <row r="228">
          <cell r="M228">
            <v>0.07297248727193684</v>
          </cell>
        </row>
        <row r="229">
          <cell r="M229">
            <v>0.07297248727193684</v>
          </cell>
        </row>
        <row r="230">
          <cell r="M230">
            <v>0.07297248727193684</v>
          </cell>
        </row>
        <row r="231">
          <cell r="M231">
            <v>0.07297248727193684</v>
          </cell>
        </row>
        <row r="232">
          <cell r="M232">
            <v>0.07297248727193684</v>
          </cell>
        </row>
        <row r="233">
          <cell r="M233">
            <v>0.07297248727193684</v>
          </cell>
        </row>
        <row r="234">
          <cell r="M234">
            <v>0.07297248727193682</v>
          </cell>
        </row>
        <row r="235">
          <cell r="M235">
            <v>0.07297248727193682</v>
          </cell>
        </row>
        <row r="236">
          <cell r="M236">
            <v>0.07297248727193684</v>
          </cell>
        </row>
        <row r="245">
          <cell r="M245">
            <v>0.07297248727193684</v>
          </cell>
        </row>
        <row r="247">
          <cell r="M247">
            <v>0.07297248727193682</v>
          </cell>
        </row>
        <row r="248">
          <cell r="M248">
            <v>0.07297248727193685</v>
          </cell>
        </row>
        <row r="250">
          <cell r="M250">
            <v>0.07297248727193682</v>
          </cell>
        </row>
        <row r="252">
          <cell r="M252">
            <v>0.07297248727193682</v>
          </cell>
        </row>
        <row r="253">
          <cell r="M253">
            <v>0.07297248727193684</v>
          </cell>
        </row>
        <row r="254">
          <cell r="M254">
            <v>0.07297248727193684</v>
          </cell>
        </row>
        <row r="255">
          <cell r="M255">
            <v>0.07297248727193682</v>
          </cell>
        </row>
        <row r="256">
          <cell r="M256">
            <v>0.07297248727193684</v>
          </cell>
        </row>
        <row r="257">
          <cell r="M257">
            <v>0.07297248727193684</v>
          </cell>
        </row>
        <row r="258">
          <cell r="M258">
            <v>0.07297248727193684</v>
          </cell>
        </row>
        <row r="259">
          <cell r="M259">
            <v>0.07297248727193684</v>
          </cell>
        </row>
        <row r="260">
          <cell r="M260">
            <v>0.07297248727193684</v>
          </cell>
        </row>
        <row r="261">
          <cell r="M261">
            <v>0.07297248727193684</v>
          </cell>
        </row>
        <row r="262">
          <cell r="M262">
            <v>0.07297248727193682</v>
          </cell>
        </row>
        <row r="264">
          <cell r="M264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0.07297248727193684</v>
          </cell>
        </row>
        <row r="270">
          <cell r="M270">
            <v>0.07297248727193682</v>
          </cell>
        </row>
        <row r="271">
          <cell r="M271">
            <v>0.07297248727193684</v>
          </cell>
        </row>
        <row r="272">
          <cell r="M272">
            <v>0.07297248727193684</v>
          </cell>
        </row>
        <row r="273">
          <cell r="M273">
            <v>0.07297248727193684</v>
          </cell>
        </row>
        <row r="274">
          <cell r="M274">
            <v>0.07297248727193684</v>
          </cell>
        </row>
        <row r="276">
          <cell r="M276">
            <v>0.07297248727193682</v>
          </cell>
        </row>
        <row r="279">
          <cell r="M279">
            <v>0.07297248727193682</v>
          </cell>
        </row>
        <row r="280">
          <cell r="M280">
            <v>0.07297248727193684</v>
          </cell>
        </row>
        <row r="282">
          <cell r="M282">
            <v>0.07297248727193684</v>
          </cell>
        </row>
        <row r="286">
          <cell r="M286">
            <v>0</v>
          </cell>
        </row>
        <row r="287">
          <cell r="M287">
            <v>0.07297248727193682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0.07297248727193684</v>
          </cell>
        </row>
        <row r="291">
          <cell r="M291">
            <v>0.07297248727193684</v>
          </cell>
        </row>
        <row r="292">
          <cell r="M292">
            <v>0</v>
          </cell>
        </row>
        <row r="293">
          <cell r="M293">
            <v>0.07297248727193682</v>
          </cell>
        </row>
        <row r="294">
          <cell r="M294">
            <v>0.07297248727193682</v>
          </cell>
        </row>
        <row r="295">
          <cell r="M295">
            <v>0.07297248727193682</v>
          </cell>
        </row>
        <row r="298">
          <cell r="M298">
            <v>0.07297248727193682</v>
          </cell>
        </row>
        <row r="300">
          <cell r="M300">
            <v>0</v>
          </cell>
        </row>
        <row r="302">
          <cell r="M302">
            <v>0</v>
          </cell>
        </row>
        <row r="303">
          <cell r="M303">
            <v>0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0.07297248727193682</v>
          </cell>
        </row>
        <row r="307">
          <cell r="M307">
            <v>0.07297248727193684</v>
          </cell>
        </row>
        <row r="308">
          <cell r="M308">
            <v>0.07297248727193684</v>
          </cell>
        </row>
        <row r="313">
          <cell r="M313">
            <v>0.07297248727193684</v>
          </cell>
        </row>
        <row r="314">
          <cell r="M314">
            <v>0.07297248727193685</v>
          </cell>
        </row>
        <row r="316">
          <cell r="M316">
            <v>0.07297248727193684</v>
          </cell>
        </row>
        <row r="317">
          <cell r="M317">
            <v>0.07297248727193684</v>
          </cell>
        </row>
        <row r="318">
          <cell r="M318">
            <v>0.07297248727193684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3">
          <cell r="M323">
            <v>0</v>
          </cell>
        </row>
        <row r="324">
          <cell r="M324">
            <v>0</v>
          </cell>
        </row>
        <row r="327">
          <cell r="M327">
            <v>0</v>
          </cell>
        </row>
        <row r="328">
          <cell r="M328">
            <v>0.07297248727193682</v>
          </cell>
        </row>
        <row r="329">
          <cell r="M329">
            <v>0.07297248727193684</v>
          </cell>
        </row>
        <row r="330">
          <cell r="M330">
            <v>0.07297248727193684</v>
          </cell>
        </row>
        <row r="331">
          <cell r="M331">
            <v>0.07297248727193682</v>
          </cell>
        </row>
        <row r="332">
          <cell r="M332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0.07297248727193684</v>
          </cell>
        </row>
        <row r="343">
          <cell r="M343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0.07297248727193684</v>
          </cell>
        </row>
        <row r="349">
          <cell r="M349">
            <v>0.07297248727193682</v>
          </cell>
        </row>
        <row r="350">
          <cell r="M350">
            <v>0.07297248727193685</v>
          </cell>
        </row>
        <row r="363">
          <cell r="M363">
            <v>0.07297248727193684</v>
          </cell>
        </row>
        <row r="366">
          <cell r="M366">
            <v>0.07297248727193684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0.07297248727193684</v>
          </cell>
        </row>
        <row r="372">
          <cell r="M372">
            <v>0.07297248727193682</v>
          </cell>
        </row>
        <row r="373">
          <cell r="M373">
            <v>0.07297248727193684</v>
          </cell>
        </row>
        <row r="374">
          <cell r="M374">
            <v>0.07297248727193684</v>
          </cell>
        </row>
        <row r="376">
          <cell r="M376">
            <v>0.07297248727193684</v>
          </cell>
        </row>
        <row r="377">
          <cell r="M377">
            <v>0.07297248727193682</v>
          </cell>
        </row>
        <row r="378">
          <cell r="M378">
            <v>0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3">
          <cell r="M383">
            <v>0</v>
          </cell>
        </row>
        <row r="387">
          <cell r="M387">
            <v>0</v>
          </cell>
        </row>
        <row r="388">
          <cell r="M388">
            <v>0.07297248727193684</v>
          </cell>
        </row>
        <row r="392">
          <cell r="M392">
            <v>0.07297248727193682</v>
          </cell>
        </row>
        <row r="393">
          <cell r="M393">
            <v>0.07297248727193682</v>
          </cell>
        </row>
        <row r="395">
          <cell r="M395">
            <v>0.07297248727193684</v>
          </cell>
        </row>
        <row r="396">
          <cell r="M396">
            <v>0.07297248727193684</v>
          </cell>
        </row>
        <row r="397">
          <cell r="M397">
            <v>0.07297248727193684</v>
          </cell>
        </row>
        <row r="399">
          <cell r="M399">
            <v>0.07297248727193684</v>
          </cell>
        </row>
        <row r="400">
          <cell r="M400">
            <v>0.07297248727193684</v>
          </cell>
        </row>
        <row r="401">
          <cell r="M401">
            <v>0.07297248727193684</v>
          </cell>
        </row>
        <row r="402">
          <cell r="M402">
            <v>0.07297248727193684</v>
          </cell>
        </row>
        <row r="403">
          <cell r="M403">
            <v>0.07297248727193682</v>
          </cell>
        </row>
        <row r="404">
          <cell r="M404">
            <v>0.07297248727193682</v>
          </cell>
        </row>
        <row r="406">
          <cell r="M406">
            <v>0.07297248727193682</v>
          </cell>
        </row>
        <row r="407">
          <cell r="M407">
            <v>0.07297248727193684</v>
          </cell>
        </row>
        <row r="408">
          <cell r="M408">
            <v>0.07297248727193684</v>
          </cell>
        </row>
        <row r="409">
          <cell r="M409">
            <v>0.07297248727193682</v>
          </cell>
        </row>
        <row r="410">
          <cell r="M410">
            <v>0.07297248727193684</v>
          </cell>
        </row>
        <row r="411">
          <cell r="M411">
            <v>0.07297248727193684</v>
          </cell>
        </row>
        <row r="412">
          <cell r="M412">
            <v>0.07297248727193684</v>
          </cell>
        </row>
        <row r="413">
          <cell r="M413">
            <v>0.07297248727193682</v>
          </cell>
        </row>
        <row r="415">
          <cell r="M415">
            <v>0.07297248727193684</v>
          </cell>
        </row>
        <row r="416">
          <cell r="M416">
            <v>0.07297248727193682</v>
          </cell>
        </row>
        <row r="417">
          <cell r="M417">
            <v>0.07297248727193684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Материал "/>
    </sheetNames>
    <sheetDataSet>
      <sheetData sheetId="1">
        <row r="26">
          <cell r="J26">
            <v>0.3715515945293803</v>
          </cell>
        </row>
        <row r="27">
          <cell r="J27">
            <v>0.36930788150790306</v>
          </cell>
        </row>
        <row r="44">
          <cell r="J44">
            <v>0.37560670137170155</v>
          </cell>
        </row>
        <row r="47">
          <cell r="J47">
            <v>0.3586484840410346</v>
          </cell>
        </row>
        <row r="64">
          <cell r="J64">
            <v>0.3736476186935346</v>
          </cell>
        </row>
        <row r="65">
          <cell r="J65">
            <v>0.36875862271406346</v>
          </cell>
        </row>
        <row r="66">
          <cell r="J66">
            <v>0.3695595683446183</v>
          </cell>
        </row>
        <row r="67">
          <cell r="J67">
            <v>0.3710781409744114</v>
          </cell>
        </row>
        <row r="68">
          <cell r="J68">
            <v>0.3490984036804891</v>
          </cell>
        </row>
        <row r="69">
          <cell r="J69">
            <v>0.38512141223958</v>
          </cell>
        </row>
        <row r="72">
          <cell r="J72">
            <v>0.37906886103322984</v>
          </cell>
        </row>
        <row r="94">
          <cell r="J94">
            <v>0.3771402553129034</v>
          </cell>
        </row>
        <row r="114">
          <cell r="J114">
            <v>0.37972560007979905</v>
          </cell>
        </row>
        <row r="115">
          <cell r="J115">
            <v>0.3782429787732298</v>
          </cell>
        </row>
        <row r="119">
          <cell r="J119">
            <v>0.4125615763546798</v>
          </cell>
        </row>
        <row r="121">
          <cell r="J121">
            <v>0.3952184466735289</v>
          </cell>
        </row>
        <row r="123">
          <cell r="J123">
            <v>0.3673312743288437</v>
          </cell>
        </row>
        <row r="124">
          <cell r="J124">
            <v>0.38006756756756754</v>
          </cell>
        </row>
        <row r="125">
          <cell r="J125">
            <v>0.38661380166391396</v>
          </cell>
        </row>
        <row r="129">
          <cell r="J129">
            <v>0.3819679054054054</v>
          </cell>
        </row>
        <row r="131">
          <cell r="J131">
            <v>0.3870210801332602</v>
          </cell>
        </row>
        <row r="143">
          <cell r="J143">
            <v>0.39132364737001957</v>
          </cell>
        </row>
        <row r="144">
          <cell r="J144">
            <v>0.3736676856977609</v>
          </cell>
        </row>
        <row r="145">
          <cell r="J145">
            <v>0.36872615203991777</v>
          </cell>
        </row>
        <row r="149">
          <cell r="J149">
            <v>0.37391484084332366</v>
          </cell>
        </row>
        <row r="150">
          <cell r="J150">
            <v>0.37574307398960627</v>
          </cell>
        </row>
        <row r="154">
          <cell r="J154">
            <v>0.38005319484186506</v>
          </cell>
        </row>
        <row r="177">
          <cell r="J177">
            <v>0</v>
          </cell>
        </row>
        <row r="186">
          <cell r="J186">
            <v>0.3829933182591906</v>
          </cell>
        </row>
        <row r="190">
          <cell r="J190">
            <v>0.37222222222222223</v>
          </cell>
        </row>
        <row r="192">
          <cell r="J192">
            <v>0.3795711412627822</v>
          </cell>
        </row>
        <row r="199">
          <cell r="J199">
            <v>0.3799602774529177</v>
          </cell>
        </row>
        <row r="202">
          <cell r="J202">
            <v>0.37255522219860715</v>
          </cell>
        </row>
        <row r="209">
          <cell r="J209">
            <v>0.3720031536983776</v>
          </cell>
        </row>
        <row r="214">
          <cell r="J214">
            <v>0.4541295285864371</v>
          </cell>
        </row>
        <row r="215">
          <cell r="J215">
            <v>0.4110765706806283</v>
          </cell>
        </row>
        <row r="216">
          <cell r="J216">
            <v>0.3787859752451116</v>
          </cell>
        </row>
        <row r="218">
          <cell r="J218">
            <v>0.3767431399010346</v>
          </cell>
        </row>
        <row r="219">
          <cell r="J219">
            <v>0.3544656797276199</v>
          </cell>
        </row>
        <row r="232">
          <cell r="J232">
            <v>0.3745602178536644</v>
          </cell>
        </row>
        <row r="233">
          <cell r="J233">
            <v>0.3778806348394665</v>
          </cell>
        </row>
        <row r="234">
          <cell r="J234">
            <v>0.3474378904354901</v>
          </cell>
        </row>
        <row r="247">
          <cell r="J247">
            <v>0.16853744158486686</v>
          </cell>
        </row>
        <row r="248">
          <cell r="J248">
            <v>0.17445493681433133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Материал "/>
    </sheetNames>
    <sheetDataSet>
      <sheetData sheetId="1">
        <row r="13">
          <cell r="G13">
            <v>0.0140442470266836</v>
          </cell>
        </row>
        <row r="14">
          <cell r="G14">
            <v>0.0140442470266836</v>
          </cell>
        </row>
        <row r="15">
          <cell r="G15">
            <v>0.014044247026683603</v>
          </cell>
        </row>
        <row r="16">
          <cell r="G16">
            <v>0.014044247026683599</v>
          </cell>
        </row>
        <row r="17">
          <cell r="G17">
            <v>0.0140442470266836</v>
          </cell>
        </row>
        <row r="18">
          <cell r="G18">
            <v>0.014044247026683599</v>
          </cell>
        </row>
        <row r="19">
          <cell r="G19">
            <v>0.014044247026683603</v>
          </cell>
        </row>
        <row r="20">
          <cell r="G20">
            <v>0.0140442470266836</v>
          </cell>
        </row>
        <row r="21">
          <cell r="G21">
            <v>0.0140442470266836</v>
          </cell>
        </row>
        <row r="22">
          <cell r="G22">
            <v>0.0280884940533672</v>
          </cell>
        </row>
        <row r="23">
          <cell r="G23">
            <v>0.028088494053367198</v>
          </cell>
        </row>
        <row r="24">
          <cell r="G24">
            <v>0.028088494053367198</v>
          </cell>
        </row>
        <row r="26">
          <cell r="G26">
            <v>0.0280884940533672</v>
          </cell>
        </row>
        <row r="27">
          <cell r="G27">
            <v>0.0280884940533672</v>
          </cell>
        </row>
        <row r="28">
          <cell r="G28">
            <v>0.0280884940533672</v>
          </cell>
        </row>
        <row r="29">
          <cell r="G29">
            <v>0.0280884940533672</v>
          </cell>
        </row>
        <row r="30">
          <cell r="G30">
            <v>0.0280884940533672</v>
          </cell>
        </row>
        <row r="32">
          <cell r="G32">
            <v>0.0280884940533672</v>
          </cell>
        </row>
        <row r="33">
          <cell r="G33">
            <v>0.0280884940533672</v>
          </cell>
        </row>
        <row r="34">
          <cell r="G34">
            <v>0.0280884940533672</v>
          </cell>
        </row>
        <row r="36">
          <cell r="G36">
            <v>0.0280884940533672</v>
          </cell>
        </row>
        <row r="37">
          <cell r="G37">
            <v>0.0280884940533672</v>
          </cell>
        </row>
        <row r="38">
          <cell r="G38">
            <v>0.0280884940533672</v>
          </cell>
        </row>
        <row r="39">
          <cell r="G39">
            <v>0.0280884940533672</v>
          </cell>
        </row>
        <row r="40">
          <cell r="G40">
            <v>0.0280884940533672</v>
          </cell>
        </row>
        <row r="41">
          <cell r="G41">
            <v>0.0280884940533672</v>
          </cell>
        </row>
        <row r="42">
          <cell r="G42">
            <v>0.0280884940533672</v>
          </cell>
        </row>
        <row r="43">
          <cell r="G43">
            <v>0.0280884940533672</v>
          </cell>
        </row>
        <row r="44">
          <cell r="G44">
            <v>0.0280884940533672</v>
          </cell>
        </row>
        <row r="45">
          <cell r="G45">
            <v>0.0280884940533672</v>
          </cell>
        </row>
        <row r="46">
          <cell r="G46">
            <v>0.0280884940533672</v>
          </cell>
        </row>
        <row r="47">
          <cell r="G47">
            <v>0.0280884940533672</v>
          </cell>
        </row>
        <row r="48">
          <cell r="G48">
            <v>0.0280884940533672</v>
          </cell>
        </row>
        <row r="49">
          <cell r="G49">
            <v>0.0280884940533672</v>
          </cell>
        </row>
        <row r="50">
          <cell r="G50">
            <v>0.0280884940533672</v>
          </cell>
        </row>
        <row r="51">
          <cell r="G51">
            <v>0.028088494053367198</v>
          </cell>
        </row>
        <row r="53">
          <cell r="G53">
            <v>0.0280884940533672</v>
          </cell>
        </row>
        <row r="57">
          <cell r="G57">
            <v>0.0280884940533672</v>
          </cell>
        </row>
        <row r="58">
          <cell r="G58">
            <v>0.0280884940533672</v>
          </cell>
        </row>
        <row r="60">
          <cell r="G60">
            <v>0.0280884940533672</v>
          </cell>
        </row>
        <row r="61">
          <cell r="G61">
            <v>0.028088494053367198</v>
          </cell>
        </row>
        <row r="62">
          <cell r="G62">
            <v>0.028088494053367198</v>
          </cell>
        </row>
        <row r="63">
          <cell r="G63">
            <v>0.0280884940533672</v>
          </cell>
        </row>
        <row r="64">
          <cell r="G64">
            <v>0.0280884940533672</v>
          </cell>
        </row>
        <row r="65">
          <cell r="G65">
            <v>0.028088494053367205</v>
          </cell>
        </row>
        <row r="67">
          <cell r="G67">
            <v>0.0280884940533672</v>
          </cell>
        </row>
        <row r="68">
          <cell r="G68">
            <v>0.0280884940533672</v>
          </cell>
        </row>
        <row r="69">
          <cell r="G69">
            <v>0.028088494053367205</v>
          </cell>
        </row>
        <row r="72">
          <cell r="G72">
            <v>0.028088494053367198</v>
          </cell>
        </row>
        <row r="79">
          <cell r="G79">
            <v>0.0280884940533672</v>
          </cell>
        </row>
        <row r="80">
          <cell r="G80">
            <v>0.028088494053367198</v>
          </cell>
        </row>
        <row r="81">
          <cell r="G81">
            <v>0.0280884940533672</v>
          </cell>
        </row>
        <row r="82">
          <cell r="G82">
            <v>0.0280884940533672</v>
          </cell>
        </row>
        <row r="87">
          <cell r="G87">
            <v>0.0280884940533672</v>
          </cell>
        </row>
        <row r="94">
          <cell r="G94">
            <v>0.0280884940533672</v>
          </cell>
        </row>
        <row r="95">
          <cell r="G95">
            <v>0.028088494053367205</v>
          </cell>
        </row>
        <row r="98">
          <cell r="G98">
            <v>0.028088494053367205</v>
          </cell>
        </row>
        <row r="99">
          <cell r="G99">
            <v>0.0280884940533672</v>
          </cell>
        </row>
        <row r="100">
          <cell r="G100">
            <v>0.0280884940533672</v>
          </cell>
        </row>
        <row r="109">
          <cell r="G109">
            <v>0.028088494053367198</v>
          </cell>
        </row>
        <row r="110">
          <cell r="G110">
            <v>0.0280884940533672</v>
          </cell>
        </row>
        <row r="111">
          <cell r="G111">
            <v>0.0280884940533672</v>
          </cell>
        </row>
        <row r="112">
          <cell r="G112">
            <v>0.0280884940533672</v>
          </cell>
        </row>
        <row r="113">
          <cell r="G113">
            <v>0.0280884940533672</v>
          </cell>
        </row>
        <row r="114">
          <cell r="G114">
            <v>0.028088494053367198</v>
          </cell>
        </row>
        <row r="115">
          <cell r="G115">
            <v>0.0280884940533672</v>
          </cell>
        </row>
        <row r="116">
          <cell r="G116">
            <v>0.0280884940533672</v>
          </cell>
        </row>
        <row r="117">
          <cell r="G117">
            <v>0.0280884940533672</v>
          </cell>
        </row>
        <row r="118">
          <cell r="G118">
            <v>0.028088494053367198</v>
          </cell>
        </row>
        <row r="119">
          <cell r="G119">
            <v>0.0280884940533672</v>
          </cell>
        </row>
        <row r="120">
          <cell r="G120">
            <v>0.0280884940533672</v>
          </cell>
        </row>
        <row r="121">
          <cell r="G121">
            <v>0.0280884940533672</v>
          </cell>
        </row>
        <row r="122">
          <cell r="G122">
            <v>0.0280884940533672</v>
          </cell>
        </row>
        <row r="123">
          <cell r="G123">
            <v>0.0280884940533672</v>
          </cell>
        </row>
        <row r="124">
          <cell r="G124">
            <v>0.0280884940533672</v>
          </cell>
        </row>
        <row r="125">
          <cell r="G125">
            <v>0.0280884940533672</v>
          </cell>
        </row>
        <row r="126">
          <cell r="G126">
            <v>0.0280884940533672</v>
          </cell>
        </row>
        <row r="127">
          <cell r="G127">
            <v>0.028088494053367198</v>
          </cell>
        </row>
        <row r="128">
          <cell r="G128">
            <v>0.0280884940533672</v>
          </cell>
        </row>
        <row r="129">
          <cell r="G129">
            <v>0.0280884940533672</v>
          </cell>
        </row>
        <row r="130">
          <cell r="G130">
            <v>0.0280884940533672</v>
          </cell>
        </row>
        <row r="131">
          <cell r="G131">
            <v>0.0280884940533672</v>
          </cell>
        </row>
        <row r="132">
          <cell r="G132">
            <v>0.0280884940533672</v>
          </cell>
        </row>
        <row r="133">
          <cell r="G133">
            <v>0.0280884940533672</v>
          </cell>
        </row>
        <row r="134">
          <cell r="G134">
            <v>0.0280884940533672</v>
          </cell>
        </row>
        <row r="135">
          <cell r="G135">
            <v>0.0280884940533672</v>
          </cell>
        </row>
        <row r="136">
          <cell r="G136">
            <v>0.0280884940533672</v>
          </cell>
        </row>
        <row r="137">
          <cell r="G137">
            <v>0.0280884940533672</v>
          </cell>
        </row>
        <row r="138">
          <cell r="G138">
            <v>0.028088494053367198</v>
          </cell>
        </row>
        <row r="139">
          <cell r="G139">
            <v>0.0280884940533672</v>
          </cell>
        </row>
        <row r="140">
          <cell r="G140">
            <v>0.0280884940533672</v>
          </cell>
        </row>
        <row r="141">
          <cell r="G141">
            <v>0.0280884940533672</v>
          </cell>
        </row>
        <row r="142">
          <cell r="G142">
            <v>0.0280884940533672</v>
          </cell>
        </row>
        <row r="143">
          <cell r="G143">
            <v>0.0280884940533672</v>
          </cell>
        </row>
        <row r="144">
          <cell r="G144">
            <v>0.0280884940533672</v>
          </cell>
        </row>
        <row r="145">
          <cell r="G145">
            <v>0.028088494053367198</v>
          </cell>
        </row>
        <row r="146">
          <cell r="G146">
            <v>0.0280884940533672</v>
          </cell>
        </row>
        <row r="147">
          <cell r="G147">
            <v>0.0280884940533672</v>
          </cell>
        </row>
        <row r="149">
          <cell r="G149">
            <v>0.0280884940533672</v>
          </cell>
        </row>
        <row r="150">
          <cell r="G150">
            <v>0.0280884940533672</v>
          </cell>
        </row>
        <row r="151">
          <cell r="G151">
            <v>0.0280884940533672</v>
          </cell>
        </row>
        <row r="152">
          <cell r="G152">
            <v>0.028088494053367205</v>
          </cell>
        </row>
        <row r="153">
          <cell r="G153">
            <v>0.0280884940533672</v>
          </cell>
        </row>
        <row r="154">
          <cell r="G154">
            <v>0.0280884940533672</v>
          </cell>
        </row>
        <row r="177">
          <cell r="G177">
            <v>0.0280884940533672</v>
          </cell>
        </row>
        <row r="178">
          <cell r="G178">
            <v>0.028088494053367198</v>
          </cell>
        </row>
        <row r="179">
          <cell r="G179">
            <v>0.028088494053367205</v>
          </cell>
        </row>
        <row r="180">
          <cell r="G180">
            <v>0.0280884940533672</v>
          </cell>
        </row>
        <row r="181">
          <cell r="G181">
            <v>0.0280884940533672</v>
          </cell>
        </row>
        <row r="182">
          <cell r="G182">
            <v>0.028088494053367205</v>
          </cell>
        </row>
        <row r="183">
          <cell r="G183">
            <v>0.028088494053367205</v>
          </cell>
        </row>
        <row r="184">
          <cell r="G184">
            <v>0.0280884940533672</v>
          </cell>
        </row>
        <row r="185">
          <cell r="G185">
            <v>0.0280884940533672</v>
          </cell>
        </row>
        <row r="186">
          <cell r="G186">
            <v>0.0280884940533672</v>
          </cell>
        </row>
        <row r="187">
          <cell r="G187">
            <v>0.0280884940533672</v>
          </cell>
        </row>
        <row r="188">
          <cell r="G188">
            <v>0.028088494053367205</v>
          </cell>
        </row>
        <row r="189">
          <cell r="G189">
            <v>0.0280884940533672</v>
          </cell>
        </row>
        <row r="190">
          <cell r="G190">
            <v>0.0280884940533672</v>
          </cell>
        </row>
        <row r="191">
          <cell r="G191">
            <v>0.0280884940533672</v>
          </cell>
        </row>
        <row r="192">
          <cell r="G192">
            <v>0.0280884940533672</v>
          </cell>
        </row>
        <row r="193">
          <cell r="G193">
            <v>0.0280884940533672</v>
          </cell>
        </row>
        <row r="194">
          <cell r="G194">
            <v>0.0280884940533672</v>
          </cell>
        </row>
        <row r="195">
          <cell r="G195">
            <v>0.0280884940533672</v>
          </cell>
        </row>
        <row r="196">
          <cell r="G196">
            <v>0.0280884940533672</v>
          </cell>
        </row>
        <row r="197">
          <cell r="G197">
            <v>0.028088494053367205</v>
          </cell>
        </row>
        <row r="198">
          <cell r="G198">
            <v>0.0280884940533672</v>
          </cell>
        </row>
        <row r="199">
          <cell r="G199">
            <v>0.0280884940533672</v>
          </cell>
        </row>
        <row r="200">
          <cell r="G200">
            <v>0.0280884940533672</v>
          </cell>
        </row>
        <row r="201">
          <cell r="G201">
            <v>0.0280884940533672</v>
          </cell>
        </row>
        <row r="202">
          <cell r="G202">
            <v>0.0280884940533672</v>
          </cell>
        </row>
        <row r="203">
          <cell r="G203">
            <v>0.0280884940533672</v>
          </cell>
        </row>
        <row r="204">
          <cell r="G204">
            <v>0.0280884940533672</v>
          </cell>
        </row>
        <row r="205">
          <cell r="G205">
            <v>0.0280884940533672</v>
          </cell>
        </row>
        <row r="208">
          <cell r="G208">
            <v>0.0280884940533672</v>
          </cell>
        </row>
        <row r="209">
          <cell r="G209">
            <v>0.0280884940533672</v>
          </cell>
        </row>
        <row r="210">
          <cell r="G210">
            <v>0.0280884940533672</v>
          </cell>
        </row>
        <row r="211">
          <cell r="G211">
            <v>0.028088494053367205</v>
          </cell>
        </row>
        <row r="212">
          <cell r="G212">
            <v>0.0280884940533672</v>
          </cell>
        </row>
        <row r="213">
          <cell r="G213">
            <v>0.028088494053367198</v>
          </cell>
        </row>
        <row r="215">
          <cell r="G215">
            <v>0.0280884940533672</v>
          </cell>
        </row>
        <row r="216">
          <cell r="G216">
            <v>0.0280884940533672</v>
          </cell>
        </row>
        <row r="217">
          <cell r="G217">
            <v>0.028088494053367198</v>
          </cell>
        </row>
        <row r="218">
          <cell r="G218">
            <v>0.0280884940533672</v>
          </cell>
        </row>
        <row r="219">
          <cell r="G219">
            <v>0.0280884940533672</v>
          </cell>
        </row>
        <row r="220">
          <cell r="G220">
            <v>0.028088494053367205</v>
          </cell>
        </row>
        <row r="221">
          <cell r="G221">
            <v>0.0280884940533672</v>
          </cell>
        </row>
        <row r="222">
          <cell r="G222">
            <v>0.0280884940533672</v>
          </cell>
        </row>
        <row r="223">
          <cell r="G223">
            <v>0.0280884940533672</v>
          </cell>
        </row>
        <row r="224">
          <cell r="G224">
            <v>0.0280884940533672</v>
          </cell>
        </row>
        <row r="225">
          <cell r="G225">
            <v>0.0280884940533672</v>
          </cell>
        </row>
        <row r="226">
          <cell r="G226">
            <v>0.0280884940533672</v>
          </cell>
        </row>
        <row r="227">
          <cell r="G227">
            <v>0.0280884940533672</v>
          </cell>
        </row>
        <row r="228">
          <cell r="G228">
            <v>0.0280884940533672</v>
          </cell>
        </row>
        <row r="229">
          <cell r="G229">
            <v>0.0280884940533672</v>
          </cell>
        </row>
        <row r="230">
          <cell r="G230">
            <v>0.0280884940533672</v>
          </cell>
        </row>
        <row r="231">
          <cell r="G231">
            <v>0.0280884940533672</v>
          </cell>
        </row>
        <row r="232">
          <cell r="G232">
            <v>0.0280884940533672</v>
          </cell>
        </row>
        <row r="233">
          <cell r="G233">
            <v>0.0280884940533672</v>
          </cell>
        </row>
        <row r="234">
          <cell r="G234">
            <v>0.0280884940533672</v>
          </cell>
        </row>
        <row r="235">
          <cell r="G235">
            <v>0.0280884940533672</v>
          </cell>
        </row>
        <row r="236">
          <cell r="G236">
            <v>0.0280884940533672</v>
          </cell>
        </row>
        <row r="245">
          <cell r="G245">
            <v>0.0280884940533672</v>
          </cell>
        </row>
        <row r="247">
          <cell r="G247">
            <v>0.0280884940533672</v>
          </cell>
        </row>
        <row r="248">
          <cell r="G248">
            <v>0.0280884940533672</v>
          </cell>
        </row>
        <row r="250">
          <cell r="G250">
            <v>0.0280884940533672</v>
          </cell>
        </row>
        <row r="251">
          <cell r="G251">
            <v>0.0280884940533672</v>
          </cell>
        </row>
        <row r="252">
          <cell r="G252">
            <v>0.0280884940533672</v>
          </cell>
        </row>
        <row r="253">
          <cell r="G253">
            <v>0.0280884940533672</v>
          </cell>
        </row>
        <row r="254">
          <cell r="G254">
            <v>0.0280884940533672</v>
          </cell>
        </row>
        <row r="255">
          <cell r="G255">
            <v>0.0280884940533672</v>
          </cell>
        </row>
        <row r="256">
          <cell r="G256">
            <v>0.0280884940533672</v>
          </cell>
        </row>
        <row r="257">
          <cell r="G257">
            <v>0.0280884940533672</v>
          </cell>
        </row>
        <row r="258">
          <cell r="G258">
            <v>0.0280884940533672</v>
          </cell>
        </row>
        <row r="259">
          <cell r="G259">
            <v>0.0280884940533672</v>
          </cell>
        </row>
        <row r="260">
          <cell r="G260">
            <v>0.028088494053367198</v>
          </cell>
        </row>
        <row r="261">
          <cell r="G261">
            <v>0.0280884940533672</v>
          </cell>
        </row>
        <row r="262">
          <cell r="G262">
            <v>0.0280884940533672</v>
          </cell>
        </row>
        <row r="269">
          <cell r="G269">
            <v>0.0280884940533672</v>
          </cell>
        </row>
        <row r="270">
          <cell r="G270">
            <v>0.0280884940533672</v>
          </cell>
        </row>
        <row r="271">
          <cell r="G271">
            <v>0.0280884940533672</v>
          </cell>
        </row>
        <row r="272">
          <cell r="G272">
            <v>0.0280884940533672</v>
          </cell>
        </row>
        <row r="273">
          <cell r="G273">
            <v>0.0280884940533672</v>
          </cell>
        </row>
        <row r="274">
          <cell r="G274">
            <v>0.0280884940533672</v>
          </cell>
        </row>
        <row r="275">
          <cell r="G275">
            <v>0.0280884940533672</v>
          </cell>
        </row>
        <row r="276">
          <cell r="G276">
            <v>0.0280884940533672</v>
          </cell>
        </row>
        <row r="279">
          <cell r="G279">
            <v>0.0280884940533672</v>
          </cell>
        </row>
        <row r="280">
          <cell r="G280">
            <v>0.0280884940533672</v>
          </cell>
        </row>
        <row r="282">
          <cell r="G282">
            <v>0.0280884940533672</v>
          </cell>
        </row>
        <row r="287">
          <cell r="G287">
            <v>0.028088494053367198</v>
          </cell>
        </row>
        <row r="290">
          <cell r="G290">
            <v>0.028088494053367205</v>
          </cell>
        </row>
        <row r="291">
          <cell r="G291">
            <v>0.0280884940533672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0.0280884940533672</v>
          </cell>
        </row>
        <row r="296">
          <cell r="G296">
            <v>0.0280884940533672</v>
          </cell>
        </row>
        <row r="298">
          <cell r="G298">
            <v>0.028088494053367198</v>
          </cell>
        </row>
        <row r="306">
          <cell r="G306">
            <v>0.0280884940533672</v>
          </cell>
        </row>
        <row r="307">
          <cell r="G307">
            <v>0.0280884940533672</v>
          </cell>
        </row>
        <row r="308">
          <cell r="G308">
            <v>0.028088494053367198</v>
          </cell>
        </row>
        <row r="313">
          <cell r="G313">
            <v>0.0280884940533672</v>
          </cell>
        </row>
        <row r="314">
          <cell r="G314">
            <v>0.028088494053367205</v>
          </cell>
        </row>
        <row r="316">
          <cell r="G316">
            <v>0.0280884940533672</v>
          </cell>
        </row>
        <row r="317">
          <cell r="G317">
            <v>0.0280884940533672</v>
          </cell>
        </row>
        <row r="318">
          <cell r="G318">
            <v>0.028088494053367205</v>
          </cell>
        </row>
        <row r="328">
          <cell r="G328">
            <v>0.028088494053367205</v>
          </cell>
        </row>
        <row r="329">
          <cell r="G329">
            <v>0.0280884940533672</v>
          </cell>
        </row>
        <row r="330">
          <cell r="G330">
            <v>0.028088494053367198</v>
          </cell>
        </row>
        <row r="331">
          <cell r="G331">
            <v>0.0280884940533672</v>
          </cell>
        </row>
        <row r="340">
          <cell r="G340">
            <v>0.0280884940533672</v>
          </cell>
        </row>
        <row r="348">
          <cell r="G348">
            <v>0.0280884940533672</v>
          </cell>
        </row>
        <row r="349">
          <cell r="G349">
            <v>0.0280884940533672</v>
          </cell>
        </row>
        <row r="350">
          <cell r="G350">
            <v>0.0280884940533672</v>
          </cell>
        </row>
        <row r="363">
          <cell r="G363">
            <v>0.0280884940533672</v>
          </cell>
        </row>
        <row r="366">
          <cell r="G366">
            <v>0.0280884940533672</v>
          </cell>
        </row>
        <row r="371">
          <cell r="G371">
            <v>0.0280884940533672</v>
          </cell>
        </row>
        <row r="372">
          <cell r="G372">
            <v>0.0280884940533672</v>
          </cell>
        </row>
        <row r="373">
          <cell r="G373">
            <v>0.0280884940533672</v>
          </cell>
        </row>
        <row r="374">
          <cell r="G374">
            <v>0.028088494053367205</v>
          </cell>
        </row>
        <row r="376">
          <cell r="G376">
            <v>0.028088494053367205</v>
          </cell>
        </row>
        <row r="377">
          <cell r="G377">
            <v>0.0280884940533672</v>
          </cell>
        </row>
        <row r="388">
          <cell r="G388">
            <v>0.028088494053367205</v>
          </cell>
        </row>
        <row r="392">
          <cell r="G392">
            <v>0.028088494053367205</v>
          </cell>
        </row>
        <row r="393">
          <cell r="G393">
            <v>0.0280884940533672</v>
          </cell>
        </row>
        <row r="394">
          <cell r="G394">
            <v>0.0280884940533672</v>
          </cell>
        </row>
        <row r="395">
          <cell r="G395">
            <v>0.0280884940533672</v>
          </cell>
        </row>
        <row r="396">
          <cell r="G396">
            <v>0.0280884940533672</v>
          </cell>
        </row>
        <row r="397">
          <cell r="G397">
            <v>0.0280884940533672</v>
          </cell>
        </row>
        <row r="399">
          <cell r="G399">
            <v>0.0280884940533672</v>
          </cell>
        </row>
        <row r="400">
          <cell r="G400">
            <v>0.0280884940533672</v>
          </cell>
        </row>
        <row r="401">
          <cell r="G401">
            <v>0.0280884940533672</v>
          </cell>
        </row>
        <row r="402">
          <cell r="G402">
            <v>0.028088494053367205</v>
          </cell>
        </row>
        <row r="403">
          <cell r="G403">
            <v>0.0280884940533672</v>
          </cell>
        </row>
        <row r="404">
          <cell r="G404">
            <v>0.0280884940533672</v>
          </cell>
        </row>
        <row r="405">
          <cell r="G405">
            <v>0.028088494053367205</v>
          </cell>
        </row>
        <row r="407">
          <cell r="G407">
            <v>0.028088494053367205</v>
          </cell>
        </row>
        <row r="408">
          <cell r="G408">
            <v>0.0280884940533672</v>
          </cell>
        </row>
        <row r="409">
          <cell r="G409">
            <v>0.0280884940533672</v>
          </cell>
        </row>
        <row r="410">
          <cell r="G410">
            <v>0.0280884940533672</v>
          </cell>
        </row>
        <row r="411">
          <cell r="G411">
            <v>0.028088494053367198</v>
          </cell>
        </row>
        <row r="412">
          <cell r="G412">
            <v>0.0280884940533672</v>
          </cell>
        </row>
        <row r="413">
          <cell r="G413">
            <v>0.0280884940533672</v>
          </cell>
        </row>
        <row r="414">
          <cell r="G414">
            <v>0.0280884940533672</v>
          </cell>
        </row>
        <row r="415">
          <cell r="G415">
            <v>0.0280884940533672</v>
          </cell>
        </row>
        <row r="416">
          <cell r="G416">
            <v>0.0280884940533672</v>
          </cell>
        </row>
        <row r="417">
          <cell r="G417">
            <v>0.0280884940533672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Материал "/>
    </sheetNames>
    <sheetDataSet>
      <sheetData sheetId="1">
        <row r="26">
          <cell r="H26">
            <v>0.3183193677271795</v>
          </cell>
        </row>
        <row r="27">
          <cell r="H27">
            <v>0.3183193677271795</v>
          </cell>
        </row>
        <row r="44">
          <cell r="H44">
            <v>0.3183193677271795</v>
          </cell>
        </row>
        <row r="47">
          <cell r="H47">
            <v>0.3183193677271795</v>
          </cell>
        </row>
        <row r="64">
          <cell r="H64">
            <v>0.3183193677271795</v>
          </cell>
        </row>
        <row r="65">
          <cell r="H65">
            <v>0.3183193677271795</v>
          </cell>
        </row>
        <row r="66">
          <cell r="H66">
            <v>0.3183193677271795</v>
          </cell>
        </row>
        <row r="67">
          <cell r="H67">
            <v>0.3183193677271795</v>
          </cell>
        </row>
        <row r="68">
          <cell r="H68">
            <v>0.3183193677271795</v>
          </cell>
        </row>
        <row r="69">
          <cell r="H69">
            <v>0.3183193677271795</v>
          </cell>
        </row>
        <row r="72">
          <cell r="H72">
            <v>0.3183193677271795</v>
          </cell>
        </row>
        <row r="94">
          <cell r="H94">
            <v>0.3183193677271795</v>
          </cell>
        </row>
        <row r="114">
          <cell r="H114">
            <v>0.3183193677271795</v>
          </cell>
        </row>
        <row r="115">
          <cell r="H115">
            <v>0.3183193677271795</v>
          </cell>
        </row>
        <row r="119">
          <cell r="H119">
            <v>0.3183193677271795</v>
          </cell>
        </row>
        <row r="121">
          <cell r="H121">
            <v>0.3183193677271795</v>
          </cell>
        </row>
        <row r="123">
          <cell r="H123">
            <v>0.3183193677271795</v>
          </cell>
        </row>
        <row r="124">
          <cell r="H124">
            <v>0.3183193677271795</v>
          </cell>
        </row>
        <row r="125">
          <cell r="H125">
            <v>0.3183193677271795</v>
          </cell>
        </row>
        <row r="129">
          <cell r="H129">
            <v>0.3183193677271795</v>
          </cell>
        </row>
        <row r="131">
          <cell r="H131">
            <v>0.3183193677271795</v>
          </cell>
        </row>
        <row r="143">
          <cell r="H143">
            <v>0.3183193677271795</v>
          </cell>
        </row>
        <row r="144">
          <cell r="H144">
            <v>0.3183193677271795</v>
          </cell>
        </row>
        <row r="145">
          <cell r="H145">
            <v>0.3183193677271795</v>
          </cell>
        </row>
        <row r="149">
          <cell r="H149">
            <v>0.3183193677271795</v>
          </cell>
        </row>
        <row r="150">
          <cell r="H150">
            <v>0.3183193677271795</v>
          </cell>
        </row>
        <row r="154">
          <cell r="H154">
            <v>0.31831936772717945</v>
          </cell>
        </row>
        <row r="186">
          <cell r="H186">
            <v>0.3183193677271795</v>
          </cell>
        </row>
        <row r="190">
          <cell r="H190">
            <v>0.3183193677271795</v>
          </cell>
        </row>
        <row r="192">
          <cell r="H192">
            <v>0.3183193677271795</v>
          </cell>
        </row>
        <row r="199">
          <cell r="H199">
            <v>0.3183193677271795</v>
          </cell>
        </row>
        <row r="202">
          <cell r="H202">
            <v>0.3183193677271795</v>
          </cell>
        </row>
        <row r="209">
          <cell r="H209">
            <v>0.3183193677271795</v>
          </cell>
        </row>
        <row r="214">
          <cell r="H214">
            <v>0.3183193677271795</v>
          </cell>
        </row>
        <row r="215">
          <cell r="H215">
            <v>0.31831936772717945</v>
          </cell>
        </row>
        <row r="216">
          <cell r="H216">
            <v>0.3183193677271795</v>
          </cell>
        </row>
        <row r="218">
          <cell r="H218">
            <v>0.3183193677271795</v>
          </cell>
        </row>
        <row r="219">
          <cell r="H219">
            <v>0.3183193677271795</v>
          </cell>
        </row>
        <row r="232">
          <cell r="H232">
            <v>0.3183193677271795</v>
          </cell>
        </row>
        <row r="233">
          <cell r="H233">
            <v>0.3183193677271795</v>
          </cell>
        </row>
        <row r="234">
          <cell r="H234">
            <v>0.3183193677271795</v>
          </cell>
        </row>
        <row r="247">
          <cell r="H247">
            <v>0.3183193677271795</v>
          </cell>
        </row>
        <row r="248">
          <cell r="H248">
            <v>0.3183193677271795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ет на 1 электр"/>
      <sheetName val="Расч. по домам на электр"/>
      <sheetName val="Материальн затр"/>
    </sheetNames>
    <sheetDataSet>
      <sheetData sheetId="2">
        <row r="16">
          <cell r="P16">
            <v>0.2160259201481151</v>
          </cell>
        </row>
        <row r="17">
          <cell r="P17">
            <v>0.14875586703529864</v>
          </cell>
        </row>
        <row r="18">
          <cell r="P18">
            <v>0.23090204427884695</v>
          </cell>
        </row>
        <row r="19">
          <cell r="P19">
            <v>0.23016315161161957</v>
          </cell>
        </row>
        <row r="20">
          <cell r="P20">
            <v>0.22964531498147167</v>
          </cell>
        </row>
        <row r="21">
          <cell r="P21">
            <v>0.22937210839391936</v>
          </cell>
        </row>
        <row r="22">
          <cell r="P22">
            <v>0.2276866552945808</v>
          </cell>
        </row>
        <row r="23">
          <cell r="P23">
            <v>0.22285439075292984</v>
          </cell>
        </row>
        <row r="24">
          <cell r="P24">
            <v>0.15173635022134777</v>
          </cell>
        </row>
        <row r="25">
          <cell r="P25">
            <v>0.15952596079090584</v>
          </cell>
        </row>
        <row r="26">
          <cell r="P26">
            <v>0.1645692871899172</v>
          </cell>
        </row>
        <row r="27">
          <cell r="P27">
            <v>0.1667769253942992</v>
          </cell>
        </row>
        <row r="28">
          <cell r="P28">
            <v>0.20957508642050843</v>
          </cell>
        </row>
        <row r="29">
          <cell r="P29">
            <v>0.20781453721800897</v>
          </cell>
        </row>
        <row r="30">
          <cell r="P30">
            <v>0.20655959392056755</v>
          </cell>
        </row>
        <row r="31">
          <cell r="P31">
            <v>0.1886450977793764</v>
          </cell>
        </row>
        <row r="32">
          <cell r="P32">
            <v>0.1612730846643675</v>
          </cell>
        </row>
        <row r="33">
          <cell r="P33">
            <v>0.17140176510692595</v>
          </cell>
        </row>
        <row r="34">
          <cell r="P34">
            <v>0.1628938618773802</v>
          </cell>
        </row>
        <row r="36">
          <cell r="P36">
            <v>0.18202220322996326</v>
          </cell>
        </row>
        <row r="37">
          <cell r="P37">
            <v>0.17454878992576173</v>
          </cell>
        </row>
        <row r="39">
          <cell r="P39">
            <v>0.19660501355985707</v>
          </cell>
        </row>
        <row r="40">
          <cell r="P40">
            <v>0.19781704781704781</v>
          </cell>
        </row>
        <row r="41">
          <cell r="P41">
            <v>0.18521682707905265</v>
          </cell>
        </row>
        <row r="42">
          <cell r="P42">
            <v>0.19660830489382713</v>
          </cell>
        </row>
        <row r="43">
          <cell r="P43">
            <v>0.19284085684528554</v>
          </cell>
        </row>
        <row r="44">
          <cell r="P44">
            <v>0.19588615625457936</v>
          </cell>
        </row>
        <row r="45">
          <cell r="P45">
            <v>0.12327365728900255</v>
          </cell>
        </row>
        <row r="46">
          <cell r="P46">
            <v>0.11865528117547502</v>
          </cell>
        </row>
        <row r="47">
          <cell r="P47">
            <v>0.21008262101636804</v>
          </cell>
        </row>
        <row r="48">
          <cell r="P48">
            <v>0.21109607577807846</v>
          </cell>
        </row>
        <row r="49">
          <cell r="P49">
            <v>0.1756521917963167</v>
          </cell>
        </row>
        <row r="50">
          <cell r="P50">
            <v>0.20059762851868063</v>
          </cell>
        </row>
        <row r="51">
          <cell r="P51">
            <v>0.17611311053984574</v>
          </cell>
        </row>
        <row r="52">
          <cell r="P52">
            <v>0.19356096458389252</v>
          </cell>
        </row>
        <row r="53">
          <cell r="P53">
            <v>0.19136223760597013</v>
          </cell>
        </row>
        <row r="54">
          <cell r="P54">
            <v>0.18362448487285155</v>
          </cell>
        </row>
        <row r="56">
          <cell r="P56">
            <v>0.42131147540983604</v>
          </cell>
        </row>
        <row r="60">
          <cell r="P60">
            <v>0.10942369995506893</v>
          </cell>
        </row>
        <row r="61">
          <cell r="P61">
            <v>0.10848038994448707</v>
          </cell>
        </row>
        <row r="63">
          <cell r="P63">
            <v>0.16196036323038962</v>
          </cell>
        </row>
        <row r="64">
          <cell r="P64">
            <v>0.173027672775949</v>
          </cell>
        </row>
        <row r="65">
          <cell r="P65">
            <v>0.15644468866984923</v>
          </cell>
        </row>
        <row r="66">
          <cell r="P66">
            <v>0.15465432586489078</v>
          </cell>
        </row>
        <row r="67">
          <cell r="P67">
            <v>0.20898687585976128</v>
          </cell>
        </row>
        <row r="68">
          <cell r="P68">
            <v>0.20625238500601753</v>
          </cell>
        </row>
        <row r="69">
          <cell r="P69">
            <v>0.20670036625007965</v>
          </cell>
        </row>
        <row r="70">
          <cell r="P70">
            <v>0.20754972734269486</v>
          </cell>
        </row>
        <row r="71">
          <cell r="P71">
            <v>0.19525612128323094</v>
          </cell>
        </row>
        <row r="72">
          <cell r="P72">
            <v>0.21540434554906945</v>
          </cell>
        </row>
        <row r="73">
          <cell r="P73">
            <v>0.2120190603115531</v>
          </cell>
        </row>
        <row r="80">
          <cell r="P80">
            <v>0.22956591855933345</v>
          </cell>
        </row>
        <row r="81">
          <cell r="P81">
            <v>0.14844805184389087</v>
          </cell>
        </row>
        <row r="82">
          <cell r="P82">
            <v>0.15115887819936952</v>
          </cell>
        </row>
        <row r="83">
          <cell r="P83">
            <v>0.1709057571051696</v>
          </cell>
        </row>
        <row r="88">
          <cell r="P88">
            <v>0.19637884626556418</v>
          </cell>
        </row>
        <row r="91">
          <cell r="P91">
            <v>0</v>
          </cell>
        </row>
        <row r="92">
          <cell r="P92">
            <v>0</v>
          </cell>
        </row>
        <row r="94">
          <cell r="P94">
            <v>0</v>
          </cell>
        </row>
        <row r="95">
          <cell r="P95">
            <v>0.2109403613875092</v>
          </cell>
        </row>
        <row r="96">
          <cell r="P96">
            <v>0.2244969340092533</v>
          </cell>
        </row>
        <row r="98">
          <cell r="P98">
            <v>0.19424022060622234</v>
          </cell>
        </row>
        <row r="99">
          <cell r="P99">
            <v>0.1965131917744524</v>
          </cell>
        </row>
        <row r="100">
          <cell r="P100">
            <v>0.13933129147524245</v>
          </cell>
        </row>
        <row r="108">
          <cell r="P108">
            <v>0.19804292838042925</v>
          </cell>
        </row>
        <row r="109">
          <cell r="P109">
            <v>0.18406851385390427</v>
          </cell>
        </row>
        <row r="110">
          <cell r="P110">
            <v>0.20026211298141333</v>
          </cell>
        </row>
        <row r="111">
          <cell r="P111">
            <v>0.16813842189225672</v>
          </cell>
        </row>
        <row r="112">
          <cell r="P112">
            <v>0.16575852891362206</v>
          </cell>
        </row>
        <row r="113">
          <cell r="P113">
            <v>0.2160994012958255</v>
          </cell>
        </row>
        <row r="114">
          <cell r="P114">
            <v>0.21478521512452342</v>
          </cell>
        </row>
        <row r="115">
          <cell r="P115">
            <v>0.19198856610396298</v>
          </cell>
        </row>
        <row r="116">
          <cell r="P116">
            <v>0.1960031471282455</v>
          </cell>
        </row>
        <row r="117">
          <cell r="P117">
            <v>0.19024715356845318</v>
          </cell>
        </row>
        <row r="118">
          <cell r="P118">
            <v>0.2735338199513382</v>
          </cell>
        </row>
        <row r="119">
          <cell r="P119">
            <v>0.14889806563790478</v>
          </cell>
        </row>
        <row r="120">
          <cell r="P120">
            <v>0.27605028810895754</v>
          </cell>
        </row>
        <row r="121">
          <cell r="P121">
            <v>0.1338831346492085</v>
          </cell>
        </row>
        <row r="122">
          <cell r="P122">
            <v>0.21675269922879176</v>
          </cell>
        </row>
        <row r="123">
          <cell r="P123">
            <v>0.21970087029027047</v>
          </cell>
        </row>
        <row r="124">
          <cell r="P124">
            <v>0.22352155240973437</v>
          </cell>
        </row>
        <row r="125">
          <cell r="P125">
            <v>0.22102919825778347</v>
          </cell>
        </row>
        <row r="126">
          <cell r="P126">
            <v>0.19705317657210655</v>
          </cell>
        </row>
        <row r="127">
          <cell r="P127">
            <v>0.15096518289995592</v>
          </cell>
        </row>
        <row r="128">
          <cell r="P128">
            <v>0.2199415692821369</v>
          </cell>
        </row>
        <row r="129">
          <cell r="P129">
            <v>0.21902118023178363</v>
          </cell>
        </row>
        <row r="130">
          <cell r="P130">
            <v>0.2229698711281138</v>
          </cell>
        </row>
        <row r="131">
          <cell r="P131">
            <v>0.2020884955752212</v>
          </cell>
        </row>
        <row r="132">
          <cell r="P132">
            <v>0.2009032258064516</v>
          </cell>
        </row>
        <row r="133">
          <cell r="P133">
            <v>0.22143403544685664</v>
          </cell>
        </row>
        <row r="134">
          <cell r="P134">
            <v>0.20080753306708676</v>
          </cell>
        </row>
        <row r="135">
          <cell r="P135">
            <v>0.22224817518248172</v>
          </cell>
        </row>
        <row r="136">
          <cell r="P136">
            <v>0.19775709027928118</v>
          </cell>
        </row>
        <row r="137">
          <cell r="P137">
            <v>0.17914491174547828</v>
          </cell>
        </row>
        <row r="138">
          <cell r="P138">
            <v>0.17927773900907185</v>
          </cell>
        </row>
        <row r="139">
          <cell r="P139">
            <v>0.19802146186364128</v>
          </cell>
        </row>
        <row r="140">
          <cell r="P140">
            <v>0.1978427550357375</v>
          </cell>
        </row>
        <row r="141">
          <cell r="P141">
            <v>0.19854513838574117</v>
          </cell>
        </row>
        <row r="142">
          <cell r="P142">
            <v>0.23483957219251334</v>
          </cell>
        </row>
        <row r="143">
          <cell r="P143">
            <v>0.21812086092715233</v>
          </cell>
        </row>
        <row r="144">
          <cell r="P144">
            <v>0.21385367173365344</v>
          </cell>
        </row>
        <row r="145">
          <cell r="P145">
            <v>0.19708152037110285</v>
          </cell>
        </row>
        <row r="146">
          <cell r="P146">
            <v>0.1972517545438186</v>
          </cell>
        </row>
        <row r="147">
          <cell r="P147">
            <v>0.1960592401802962</v>
          </cell>
        </row>
        <row r="148">
          <cell r="P148">
            <v>0.19794844505657896</v>
          </cell>
        </row>
        <row r="149">
          <cell r="P149">
            <v>0.19920334538238002</v>
          </cell>
        </row>
        <row r="150">
          <cell r="P150">
            <v>0.19737251512532408</v>
          </cell>
        </row>
        <row r="151">
          <cell r="P151">
            <v>0.19688092729188617</v>
          </cell>
        </row>
        <row r="152">
          <cell r="P152">
            <v>0.1848985650667986</v>
          </cell>
        </row>
        <row r="153">
          <cell r="P153">
            <v>0.202026572102886</v>
          </cell>
        </row>
        <row r="173">
          <cell r="P173">
            <v>0.19505098136911223</v>
          </cell>
        </row>
        <row r="174">
          <cell r="P174">
            <v>0.19729791025433338</v>
          </cell>
        </row>
        <row r="175">
          <cell r="P175">
            <v>0.19536664397161096</v>
          </cell>
        </row>
        <row r="176">
          <cell r="P176">
            <v>0.19421119773210488</v>
          </cell>
        </row>
        <row r="177">
          <cell r="P177">
            <v>0.2032124582869855</v>
          </cell>
        </row>
        <row r="178">
          <cell r="P178">
            <v>0.19303737725242678</v>
          </cell>
        </row>
        <row r="179">
          <cell r="P179">
            <v>0.19995767813491916</v>
          </cell>
        </row>
        <row r="180">
          <cell r="P180">
            <v>0.2440297610301484</v>
          </cell>
        </row>
        <row r="181">
          <cell r="P181">
            <v>0.19665956988732863</v>
          </cell>
        </row>
        <row r="182">
          <cell r="P182">
            <v>0.21406722859754237</v>
          </cell>
        </row>
        <row r="183">
          <cell r="P183">
            <v>0.1506166868198307</v>
          </cell>
        </row>
        <row r="184">
          <cell r="P184">
            <v>0.17447229355461702</v>
          </cell>
        </row>
        <row r="185">
          <cell r="P185">
            <v>0.1608546607184785</v>
          </cell>
        </row>
        <row r="186">
          <cell r="P186">
            <v>0.10176848516359045</v>
          </cell>
        </row>
        <row r="187">
          <cell r="P187">
            <v>0.21388141634362723</v>
          </cell>
        </row>
        <row r="188">
          <cell r="P188">
            <v>0.21379583143161415</v>
          </cell>
        </row>
        <row r="189">
          <cell r="P189">
            <v>0.19574413371906138</v>
          </cell>
        </row>
        <row r="190">
          <cell r="P190">
            <v>0.16129966448878685</v>
          </cell>
        </row>
        <row r="191">
          <cell r="P191">
            <v>0.15494289268347847</v>
          </cell>
        </row>
        <row r="192">
          <cell r="P192">
            <v>0.15574424552429667</v>
          </cell>
        </row>
        <row r="193">
          <cell r="P193">
            <v>0.176669460382954</v>
          </cell>
        </row>
        <row r="194">
          <cell r="P194">
            <v>0.15726370157819225</v>
          </cell>
        </row>
        <row r="195">
          <cell r="P195">
            <v>0.21210919812032722</v>
          </cell>
        </row>
        <row r="196">
          <cell r="P196">
            <v>0.20672299336149663</v>
          </cell>
        </row>
        <row r="197">
          <cell r="P197">
            <v>0.19415615700722685</v>
          </cell>
        </row>
        <row r="198">
          <cell r="P198">
            <v>0.2048702261141699</v>
          </cell>
        </row>
        <row r="199">
          <cell r="P199">
            <v>0.16316284608514436</v>
          </cell>
        </row>
        <row r="200">
          <cell r="P200">
            <v>0.19450067428490309</v>
          </cell>
        </row>
        <row r="201">
          <cell r="P201">
            <v>0.2146801065441061</v>
          </cell>
        </row>
        <row r="202">
          <cell r="P202">
            <v>0.19385398981324278</v>
          </cell>
        </row>
        <row r="203">
          <cell r="P203">
            <v>0.20834979317434144</v>
          </cell>
        </row>
        <row r="204">
          <cell r="P204">
            <v>0.19784561180581628</v>
          </cell>
        </row>
        <row r="205">
          <cell r="P205">
            <v>0.19559743040685224</v>
          </cell>
        </row>
        <row r="206">
          <cell r="P206">
            <v>0.19536455474202766</v>
          </cell>
        </row>
        <row r="207">
          <cell r="P207">
            <v>0.09530387604987219</v>
          </cell>
        </row>
        <row r="208">
          <cell r="P208">
            <v>0.28533410941381104</v>
          </cell>
        </row>
        <row r="209">
          <cell r="P209">
            <v>0.2298324710654142</v>
          </cell>
        </row>
        <row r="210">
          <cell r="P210">
            <v>0.2129776834766794</v>
          </cell>
        </row>
        <row r="211">
          <cell r="P211">
            <v>0.16379579321103876</v>
          </cell>
        </row>
        <row r="212">
          <cell r="P212">
            <v>0.21116364802051613</v>
          </cell>
        </row>
        <row r="213">
          <cell r="P213">
            <v>0.2012795294387258</v>
          </cell>
        </row>
        <row r="214">
          <cell r="P214">
            <v>0.16601091263029927</v>
          </cell>
        </row>
        <row r="215">
          <cell r="P215">
            <v>0.1965190077666143</v>
          </cell>
        </row>
        <row r="216">
          <cell r="P216">
            <v>0.1701540728720806</v>
          </cell>
        </row>
        <row r="217">
          <cell r="P217">
            <v>0.19390542907180386</v>
          </cell>
        </row>
        <row r="218">
          <cell r="P218">
            <v>0.19588755651661097</v>
          </cell>
        </row>
        <row r="219">
          <cell r="P219">
            <v>0.18517552454640673</v>
          </cell>
        </row>
        <row r="220">
          <cell r="P220">
            <v>0.19413644167259</v>
          </cell>
        </row>
        <row r="221">
          <cell r="P221">
            <v>0.19837410144854092</v>
          </cell>
        </row>
        <row r="222">
          <cell r="P222">
            <v>0.1808195315077532</v>
          </cell>
        </row>
        <row r="223">
          <cell r="P223">
            <v>0.17896902368776815</v>
          </cell>
        </row>
        <row r="224">
          <cell r="P224">
            <v>0.17509920064408532</v>
          </cell>
        </row>
        <row r="225">
          <cell r="P225">
            <v>0.19482979267980546</v>
          </cell>
        </row>
        <row r="226">
          <cell r="P226">
            <v>0.20943642275372648</v>
          </cell>
        </row>
        <row r="227">
          <cell r="P227">
            <v>0.2112578235008193</v>
          </cell>
        </row>
        <row r="228">
          <cell r="P228">
            <v>0.2168329664451622</v>
          </cell>
        </row>
        <row r="229">
          <cell r="P229">
            <v>0.19436961378870093</v>
          </cell>
        </row>
        <row r="230">
          <cell r="P230">
            <v>0.19522583709332697</v>
          </cell>
        </row>
        <row r="237">
          <cell r="P237">
            <v>0.6653465346534653</v>
          </cell>
        </row>
        <row r="239">
          <cell r="P239">
            <v>0.13595241821881357</v>
          </cell>
        </row>
        <row r="240">
          <cell r="P240">
            <v>0.1377123547655418</v>
          </cell>
        </row>
        <row r="242">
          <cell r="P242">
            <v>0.573120968803475</v>
          </cell>
        </row>
        <row r="243">
          <cell r="P243">
            <v>0.33958701493621246</v>
          </cell>
        </row>
        <row r="244">
          <cell r="P244">
            <v>0.34120832944252494</v>
          </cell>
        </row>
        <row r="245">
          <cell r="P245">
            <v>0.30758556891766886</v>
          </cell>
        </row>
        <row r="246">
          <cell r="P246">
            <v>0.7909048288795123</v>
          </cell>
        </row>
        <row r="247">
          <cell r="P247">
            <v>0.4408616153986403</v>
          </cell>
        </row>
        <row r="248">
          <cell r="P248">
            <v>0.37410507209841687</v>
          </cell>
        </row>
        <row r="249">
          <cell r="P249">
            <v>0.2594217778978654</v>
          </cell>
        </row>
        <row r="250">
          <cell r="P250">
            <v>0.16181490739994087</v>
          </cell>
        </row>
        <row r="251">
          <cell r="P251">
            <v>0.27211971771107896</v>
          </cell>
        </row>
        <row r="252">
          <cell r="P252">
            <v>0.19778752858290585</v>
          </cell>
        </row>
        <row r="253">
          <cell r="P253">
            <v>0.12202108855976107</v>
          </cell>
        </row>
        <row r="254">
          <cell r="P254">
            <v>0.0453495473010647</v>
          </cell>
        </row>
        <row r="259">
          <cell r="P259">
            <v>0</v>
          </cell>
        </row>
        <row r="261">
          <cell r="P261">
            <v>0.7071742313323571</v>
          </cell>
        </row>
        <row r="262">
          <cell r="P262">
            <v>0.6712176535958088</v>
          </cell>
        </row>
        <row r="263">
          <cell r="P263">
            <v>0.6799711469103149</v>
          </cell>
        </row>
        <row r="264">
          <cell r="P264">
            <v>0.6832568253201255</v>
          </cell>
        </row>
        <row r="265">
          <cell r="P265">
            <v>0.6621769772905246</v>
          </cell>
        </row>
        <row r="266">
          <cell r="P266">
            <v>0.6899243717979995</v>
          </cell>
        </row>
        <row r="267">
          <cell r="P267">
            <v>0.7612382234185733</v>
          </cell>
        </row>
        <row r="268">
          <cell r="P268">
            <v>0.7569593147751604</v>
          </cell>
        </row>
        <row r="271">
          <cell r="P271">
            <v>0.7858627858627858</v>
          </cell>
        </row>
        <row r="272">
          <cell r="P272">
            <v>0.7318489835430784</v>
          </cell>
        </row>
        <row r="274">
          <cell r="P274">
            <v>0.75</v>
          </cell>
        </row>
        <row r="279">
          <cell r="P279">
            <v>0.7213261648745518</v>
          </cell>
        </row>
        <row r="282">
          <cell r="P282">
            <v>0.20915368696220454</v>
          </cell>
        </row>
        <row r="283">
          <cell r="P283">
            <v>0.12572775486152032</v>
          </cell>
        </row>
        <row r="286">
          <cell r="P286">
            <v>0.5711954304365565</v>
          </cell>
        </row>
        <row r="287">
          <cell r="P287">
            <v>0.3430402412590708</v>
          </cell>
        </row>
        <row r="288">
          <cell r="P288">
            <v>0.3959103763323907</v>
          </cell>
        </row>
        <row r="290">
          <cell r="P290">
            <v>0.05866577271203486</v>
          </cell>
        </row>
        <row r="298">
          <cell r="P298">
            <v>0.7047665369649805</v>
          </cell>
        </row>
        <row r="299">
          <cell r="P299">
            <v>0.7540983606557375</v>
          </cell>
        </row>
        <row r="300">
          <cell r="P300">
            <v>0.7630331753554501</v>
          </cell>
        </row>
        <row r="305">
          <cell r="P305">
            <v>0.8371233983608449</v>
          </cell>
        </row>
        <row r="306">
          <cell r="P306">
            <v>0.8262504272530476</v>
          </cell>
        </row>
        <row r="308">
          <cell r="P308">
            <v>0.5438477226376615</v>
          </cell>
        </row>
        <row r="309">
          <cell r="P309">
            <v>0.7838745800671892</v>
          </cell>
        </row>
        <row r="310">
          <cell r="P310">
            <v>0.6857702669605682</v>
          </cell>
        </row>
        <row r="320">
          <cell r="P320">
            <v>0.44136191677175285</v>
          </cell>
        </row>
        <row r="321">
          <cell r="P321">
            <v>0.4433185560481317</v>
          </cell>
        </row>
        <row r="322">
          <cell r="P322">
            <v>0.4506679542893932</v>
          </cell>
        </row>
        <row r="323">
          <cell r="P323">
            <v>0.45916693998032143</v>
          </cell>
        </row>
        <row r="330">
          <cell r="P330">
            <v>0.4765957446808511</v>
          </cell>
        </row>
        <row r="340">
          <cell r="P340">
            <v>0.2189305666400638</v>
          </cell>
        </row>
        <row r="341">
          <cell r="P341">
            <v>0.2194309221803222</v>
          </cell>
        </row>
        <row r="342">
          <cell r="P342">
            <v>0.17096153846153844</v>
          </cell>
        </row>
        <row r="355">
          <cell r="P355">
            <v>0.2215704148156695</v>
          </cell>
        </row>
        <row r="358">
          <cell r="P358">
            <v>0.24279175622708304</v>
          </cell>
        </row>
        <row r="363">
          <cell r="P363">
            <v>0.22271398747390392</v>
          </cell>
        </row>
        <row r="364">
          <cell r="P364">
            <v>0.11461382356452188</v>
          </cell>
        </row>
        <row r="365">
          <cell r="P365">
            <v>0.19888555152770582</v>
          </cell>
        </row>
        <row r="366">
          <cell r="P366">
            <v>0.15946188340807171</v>
          </cell>
        </row>
        <row r="368">
          <cell r="P368">
            <v>0.20707861533484306</v>
          </cell>
        </row>
        <row r="369">
          <cell r="P369">
            <v>0.19004750593824227</v>
          </cell>
        </row>
        <row r="380">
          <cell r="P380">
            <v>0.6466729147141518</v>
          </cell>
        </row>
        <row r="381">
          <cell r="P381">
            <v>0.5791714131542658</v>
          </cell>
        </row>
        <row r="382">
          <cell r="P382">
            <v>0.5699787585555818</v>
          </cell>
        </row>
        <row r="383">
          <cell r="P383">
            <v>0.1470801061292311</v>
          </cell>
        </row>
        <row r="384">
          <cell r="P384">
            <v>0.7174428952832986</v>
          </cell>
        </row>
        <row r="385">
          <cell r="P385">
            <v>0.7053926758917812</v>
          </cell>
        </row>
        <row r="386">
          <cell r="P386">
            <v>0.049966094435918484</v>
          </cell>
        </row>
        <row r="388">
          <cell r="P388">
            <v>0.5715095676824947</v>
          </cell>
        </row>
        <row r="389">
          <cell r="P389">
            <v>0.5441295546558704</v>
          </cell>
        </row>
        <row r="390">
          <cell r="P390">
            <v>0.657858894034323</v>
          </cell>
        </row>
        <row r="391">
          <cell r="P391">
            <v>0.6673114119922631</v>
          </cell>
        </row>
        <row r="392">
          <cell r="P392">
            <v>0.7522192804859055</v>
          </cell>
        </row>
        <row r="393">
          <cell r="P393">
            <v>0.7862607846329155</v>
          </cell>
        </row>
        <row r="394">
          <cell r="P394">
            <v>0.6834583274373849</v>
          </cell>
        </row>
        <row r="395">
          <cell r="P395">
            <v>0.25735294117647056</v>
          </cell>
        </row>
        <row r="396">
          <cell r="P396">
            <v>0.7683741648106903</v>
          </cell>
        </row>
        <row r="397">
          <cell r="P397">
            <v>0.6902958410747462</v>
          </cell>
        </row>
        <row r="398">
          <cell r="P398">
            <v>0.7178362573099415</v>
          </cell>
        </row>
        <row r="399">
          <cell r="P399">
            <v>0.7015250544662308</v>
          </cell>
        </row>
        <row r="400">
          <cell r="P400">
            <v>0.5446856498449393</v>
          </cell>
        </row>
        <row r="401">
          <cell r="P401">
            <v>0.6876110597768142</v>
          </cell>
        </row>
        <row r="402">
          <cell r="P402">
            <v>0.1704665772570057</v>
          </cell>
        </row>
        <row r="403">
          <cell r="P403">
            <v>0.6388043909535774</v>
          </cell>
        </row>
        <row r="404">
          <cell r="P404">
            <v>0.8533191996819928</v>
          </cell>
        </row>
        <row r="405">
          <cell r="P405">
            <v>0.8763097020002721</v>
          </cell>
        </row>
        <row r="406">
          <cell r="P406">
            <v>0.8770257387988561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о домам"/>
      <sheetName val="Затр. на 1 дв"/>
      <sheetName val="Инвентарь"/>
    </sheetNames>
    <sheetDataSet>
      <sheetData sheetId="0">
        <row r="7">
          <cell r="K7">
            <v>0.2874035601072909</v>
          </cell>
        </row>
        <row r="8">
          <cell r="K8">
            <v>0.2486704669834917</v>
          </cell>
        </row>
        <row r="9">
          <cell r="K9">
            <v>0.23758169163572834</v>
          </cell>
        </row>
        <row r="10">
          <cell r="K10">
            <v>0.29895698564062756</v>
          </cell>
        </row>
        <row r="11">
          <cell r="K11">
            <v>0.318036157582299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 затр на 1 слес"/>
      <sheetName val="Норм по домам"/>
      <sheetName val="Промывка"/>
      <sheetName val="Сп. од. "/>
    </sheetNames>
    <sheetDataSet>
      <sheetData sheetId="1">
        <row r="261">
          <cell r="Q261">
            <v>0</v>
          </cell>
        </row>
        <row r="264">
          <cell r="Q264">
            <v>0</v>
          </cell>
        </row>
        <row r="265">
          <cell r="Q265">
            <v>0</v>
          </cell>
        </row>
        <row r="274">
          <cell r="Q274">
            <v>0</v>
          </cell>
        </row>
        <row r="275">
          <cell r="Q275">
            <v>0</v>
          </cell>
        </row>
        <row r="289">
          <cell r="Q289">
            <v>0</v>
          </cell>
        </row>
        <row r="297">
          <cell r="Q297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20">
          <cell r="Q320">
            <v>0</v>
          </cell>
        </row>
        <row r="321">
          <cell r="Q321">
            <v>0</v>
          </cell>
        </row>
        <row r="324">
          <cell r="Q324">
            <v>0</v>
          </cell>
        </row>
        <row r="329">
          <cell r="Q329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40">
          <cell r="Q340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4">
          <cell r="Q384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одомов расч"/>
      <sheetName val="Расч на 1 контр"/>
      <sheetName val="Лист3"/>
    </sheetNames>
    <sheetDataSet>
      <sheetData sheetId="0">
        <row r="5">
          <cell r="M5">
            <v>0.002849467609526132</v>
          </cell>
        </row>
        <row r="6">
          <cell r="M6">
            <v>0.0019485854038130176</v>
          </cell>
        </row>
        <row r="7">
          <cell r="M7">
            <v>0.004083220499381234</v>
          </cell>
        </row>
        <row r="8">
          <cell r="M8">
            <v>0.0012957439337657778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 на электр"/>
      <sheetName val="Материал"/>
    </sheetNames>
    <sheetDataSet>
      <sheetData sheetId="0">
        <row r="8">
          <cell r="P8">
            <v>0.5649841502072664</v>
          </cell>
        </row>
        <row r="9">
          <cell r="P9">
            <v>0.7563781890945471</v>
          </cell>
        </row>
        <row r="10">
          <cell r="P10">
            <v>0.4665647521292859</v>
          </cell>
        </row>
        <row r="11">
          <cell r="P11">
            <v>0.8941620003326495</v>
          </cell>
        </row>
        <row r="12">
          <cell r="Q12">
            <v>0.8627792768483538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о домам"/>
      <sheetName val="Расчет на 1 рабоч"/>
      <sheetName val="Лист3"/>
    </sheetNames>
    <sheetDataSet>
      <sheetData sheetId="0">
        <row r="7">
          <cell r="Q7">
            <v>0.39891655394342856</v>
          </cell>
        </row>
        <row r="8">
          <cell r="Q8">
            <v>0.46645930590793777</v>
          </cell>
        </row>
        <row r="9">
          <cell r="Q9">
            <v>0.46645930590793766</v>
          </cell>
        </row>
        <row r="10">
          <cell r="Q10">
            <v>0.46645930590793766</v>
          </cell>
        </row>
        <row r="11">
          <cell r="Q11">
            <v>0.24645674157303374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K9">
            <v>0.029205401311766993</v>
          </cell>
        </row>
        <row r="10">
          <cell r="K10">
            <v>0.043101659751037344</v>
          </cell>
        </row>
        <row r="11">
          <cell r="K11">
            <v>0.05854978654986972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 на электр"/>
      <sheetName val="Материал"/>
    </sheetNames>
    <sheetDataSet>
      <sheetData sheetId="0">
        <row r="8">
          <cell r="P8">
            <v>0.2415740054826803</v>
          </cell>
        </row>
        <row r="9">
          <cell r="P9">
            <v>0.1903728147452941</v>
          </cell>
        </row>
        <row r="10">
          <cell r="P10">
            <v>0.2698914698413806</v>
          </cell>
        </row>
        <row r="11">
          <cell r="P11">
            <v>0.25043536063857097</v>
          </cell>
        </row>
        <row r="12">
          <cell r="P12">
            <v>0.128803243648638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посыпку"/>
      <sheetName val="Расч по домам на посыпку и расч"/>
      <sheetName val="Расчистка  снега"/>
    </sheetNames>
    <sheetDataSet>
      <sheetData sheetId="1">
        <row r="13">
          <cell r="H13">
            <v>0.011984784101462658</v>
          </cell>
        </row>
        <row r="14">
          <cell r="H14">
            <v>0.01198478410146266</v>
          </cell>
        </row>
        <row r="15">
          <cell r="H15">
            <v>0.011984784101462658</v>
          </cell>
        </row>
        <row r="16">
          <cell r="H16">
            <v>0.011984784101462658</v>
          </cell>
        </row>
        <row r="17">
          <cell r="H17">
            <v>0.011984784101462658</v>
          </cell>
        </row>
        <row r="18">
          <cell r="H18">
            <v>0.01198478410146266</v>
          </cell>
        </row>
        <row r="19">
          <cell r="H19">
            <v>0.011984784101462658</v>
          </cell>
        </row>
        <row r="20">
          <cell r="H20">
            <v>0.01198478410146266</v>
          </cell>
        </row>
        <row r="21">
          <cell r="H21">
            <v>0.01198478410146266</v>
          </cell>
        </row>
        <row r="22">
          <cell r="H22">
            <v>0.011984784101462658</v>
          </cell>
        </row>
        <row r="23">
          <cell r="H23">
            <v>0.011984784101462658</v>
          </cell>
        </row>
        <row r="24">
          <cell r="H24">
            <v>0.01198478410146266</v>
          </cell>
        </row>
        <row r="25">
          <cell r="H25">
            <v>0.01198478410146266</v>
          </cell>
        </row>
        <row r="26">
          <cell r="H26">
            <v>0.011984784101462658</v>
          </cell>
        </row>
        <row r="27">
          <cell r="H27">
            <v>0.01198478410146266</v>
          </cell>
        </row>
        <row r="29">
          <cell r="H29">
            <v>0.01198478410146266</v>
          </cell>
        </row>
        <row r="30">
          <cell r="H30">
            <v>0.011984784101462658</v>
          </cell>
        </row>
        <row r="32">
          <cell r="H32">
            <v>0.01198478410146266</v>
          </cell>
        </row>
        <row r="95">
          <cell r="H95">
            <v>0.01198478410146266</v>
          </cell>
        </row>
        <row r="97">
          <cell r="H97">
            <v>0.01198478410146266</v>
          </cell>
        </row>
        <row r="98">
          <cell r="H98">
            <v>0.011984784101462658</v>
          </cell>
        </row>
        <row r="99">
          <cell r="H99">
            <v>0.011984784101462658</v>
          </cell>
        </row>
        <row r="108">
          <cell r="H108">
            <v>0.01198478410146266</v>
          </cell>
        </row>
        <row r="126">
          <cell r="H126">
            <v>0.01198478410146266</v>
          </cell>
        </row>
        <row r="127">
          <cell r="H127">
            <v>0.01198478410146266</v>
          </cell>
        </row>
        <row r="128">
          <cell r="H128">
            <v>0.011984784101462658</v>
          </cell>
        </row>
        <row r="129">
          <cell r="H129">
            <v>0.011984784101462658</v>
          </cell>
        </row>
        <row r="130">
          <cell r="H130">
            <v>0.01198478410146266</v>
          </cell>
        </row>
        <row r="304">
          <cell r="H304">
            <v>0.01198478410146266</v>
          </cell>
        </row>
        <row r="305">
          <cell r="H305">
            <v>0.011984784101462658</v>
          </cell>
        </row>
        <row r="306">
          <cell r="H306">
            <v>0.011984784101462658</v>
          </cell>
        </row>
        <row r="311">
          <cell r="H311">
            <v>0.01198478410146266</v>
          </cell>
        </row>
        <row r="312">
          <cell r="H312">
            <v>0.011984784101462658</v>
          </cell>
        </row>
        <row r="314">
          <cell r="H314">
            <v>0.011984784101462658</v>
          </cell>
        </row>
        <row r="315">
          <cell r="H315">
            <v>0.011984784101462658</v>
          </cell>
        </row>
        <row r="316">
          <cell r="H316">
            <v>0.01198478410146266</v>
          </cell>
        </row>
        <row r="326">
          <cell r="H326">
            <v>0.011984784101462658</v>
          </cell>
        </row>
        <row r="327">
          <cell r="H327">
            <v>0.01198478410146266</v>
          </cell>
        </row>
        <row r="328">
          <cell r="H328">
            <v>0.01198478410146266</v>
          </cell>
        </row>
        <row r="329">
          <cell r="H329">
            <v>0.011984784101462658</v>
          </cell>
        </row>
        <row r="338">
          <cell r="H338">
            <v>0.01198478410146266</v>
          </cell>
        </row>
        <row r="346">
          <cell r="H346">
            <v>0.01198478410146266</v>
          </cell>
        </row>
        <row r="347">
          <cell r="H347">
            <v>0.011984784101462658</v>
          </cell>
        </row>
        <row r="348">
          <cell r="H348">
            <v>0.01198478410146266</v>
          </cell>
        </row>
        <row r="361">
          <cell r="H361">
            <v>0.01198478410146266</v>
          </cell>
        </row>
        <row r="389">
          <cell r="H389">
            <v>0.011984784101462658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контр."/>
      <sheetName val="Расч по домам"/>
      <sheetName val="Лист1"/>
      <sheetName val="Материал "/>
    </sheetNames>
    <sheetDataSet>
      <sheetData sheetId="1"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0.02413962594071966</v>
          </cell>
        </row>
        <row r="14">
          <cell r="M14">
            <v>0.15181111494290944</v>
          </cell>
        </row>
        <row r="15">
          <cell r="M15">
            <v>0.023422492057419447</v>
          </cell>
        </row>
        <row r="16">
          <cell r="M16">
            <v>0.02334753946146704</v>
          </cell>
        </row>
        <row r="17">
          <cell r="M17">
            <v>0.02329501058761249</v>
          </cell>
        </row>
        <row r="18">
          <cell r="M18">
            <v>0.02326729676140119</v>
          </cell>
        </row>
        <row r="19">
          <cell r="M19">
            <v>0.023096325941477498</v>
          </cell>
        </row>
        <row r="20">
          <cell r="M20">
            <v>0.0511492583889951</v>
          </cell>
        </row>
        <row r="21">
          <cell r="M21">
            <v>0.15485281329444636</v>
          </cell>
        </row>
        <row r="22">
          <cell r="M22">
            <v>0.13230054818247544</v>
          </cell>
        </row>
        <row r="23">
          <cell r="M23">
            <v>0.14179641457251438</v>
          </cell>
        </row>
        <row r="24">
          <cell r="M24">
            <v>0.14369856282508245</v>
          </cell>
        </row>
        <row r="25">
          <cell r="M25">
            <v>0.04487164387612551</v>
          </cell>
        </row>
        <row r="26">
          <cell r="M26">
            <v>0.062471101296179</v>
          </cell>
        </row>
        <row r="27">
          <cell r="M27">
            <v>0.062093852952993175</v>
          </cell>
        </row>
        <row r="28">
          <cell r="M28">
            <v>0.08118464718364762</v>
          </cell>
        </row>
        <row r="29">
          <cell r="M29">
            <v>0.07251260608058005</v>
          </cell>
        </row>
        <row r="30">
          <cell r="M30">
            <v>0.08807625862381706</v>
          </cell>
        </row>
        <row r="31">
          <cell r="M31">
            <v>0.08370439999841484</v>
          </cell>
        </row>
        <row r="32">
          <cell r="M32">
            <v>0.051843323643534944</v>
          </cell>
        </row>
        <row r="33">
          <cell r="M33">
            <v>0.07794471776568375</v>
          </cell>
        </row>
        <row r="34">
          <cell r="M34">
            <v>0.07848171114274705</v>
          </cell>
        </row>
        <row r="36">
          <cell r="M36">
            <v>0.050513581380666084</v>
          </cell>
        </row>
        <row r="37">
          <cell r="M37">
            <v>0.07560217031935783</v>
          </cell>
        </row>
        <row r="38">
          <cell r="M38">
            <v>0.0755453515329296</v>
          </cell>
        </row>
        <row r="39">
          <cell r="M39">
            <v>0.07577164053101959</v>
          </cell>
        </row>
        <row r="40">
          <cell r="M40">
            <v>0.07431968905110858</v>
          </cell>
        </row>
        <row r="41">
          <cell r="M41">
            <v>0.050328885902490114</v>
          </cell>
        </row>
        <row r="42">
          <cell r="M42">
            <v>0.07862845903622757</v>
          </cell>
        </row>
        <row r="43">
          <cell r="M43">
            <v>0.07568268939620582</v>
          </cell>
        </row>
        <row r="44">
          <cell r="M44">
            <v>0.061983411347682656</v>
          </cell>
        </row>
        <row r="45">
          <cell r="M45">
            <v>0.06851834393015366</v>
          </cell>
        </row>
        <row r="46">
          <cell r="M46">
            <v>0.05550553458990152</v>
          </cell>
        </row>
        <row r="47">
          <cell r="M47">
            <v>0.053601446489408275</v>
          </cell>
        </row>
        <row r="48">
          <cell r="M48">
            <v>0.056309383604684383</v>
          </cell>
        </row>
        <row r="49">
          <cell r="M49">
            <v>0.049731476118496334</v>
          </cell>
        </row>
        <row r="50">
          <cell r="M50">
            <v>0.04916655881490308</v>
          </cell>
        </row>
        <row r="51">
          <cell r="M51">
            <v>0.04717850370221463</v>
          </cell>
        </row>
        <row r="52">
          <cell r="M52">
            <v>0</v>
          </cell>
        </row>
        <row r="53">
          <cell r="M53">
            <v>0.133054820582878</v>
          </cell>
        </row>
        <row r="57">
          <cell r="M57">
            <v>0.02219967996468576</v>
          </cell>
        </row>
        <row r="58">
          <cell r="M58">
            <v>0.15984462725371693</v>
          </cell>
        </row>
        <row r="59">
          <cell r="M59">
            <v>0</v>
          </cell>
        </row>
        <row r="60">
          <cell r="M60">
            <v>0.13431948463422078</v>
          </cell>
        </row>
        <row r="61">
          <cell r="M61">
            <v>0.14411486233173876</v>
          </cell>
        </row>
        <row r="62">
          <cell r="M62">
            <v>0.12974513971670548</v>
          </cell>
        </row>
        <row r="63">
          <cell r="M63">
            <v>0.1265907984181792</v>
          </cell>
        </row>
        <row r="64">
          <cell r="M64">
            <v>0.06282351786444584</v>
          </cell>
        </row>
        <row r="65">
          <cell r="M65">
            <v>0.062001502920715046</v>
          </cell>
        </row>
        <row r="66">
          <cell r="M66">
            <v>0.062136170504856356</v>
          </cell>
        </row>
        <row r="67">
          <cell r="M67">
            <v>0.06239149683363063</v>
          </cell>
        </row>
        <row r="68">
          <cell r="M68">
            <v>0.05869591749776144</v>
          </cell>
        </row>
        <row r="69">
          <cell r="M69">
            <v>0.06475267260209229</v>
          </cell>
        </row>
        <row r="72">
          <cell r="M72">
            <v>0.06373502244238531</v>
          </cell>
        </row>
        <row r="79">
          <cell r="M79">
            <v>0.20042264260668777</v>
          </cell>
        </row>
        <row r="80">
          <cell r="M80">
            <v>0.21264334812814303</v>
          </cell>
        </row>
        <row r="81">
          <cell r="M81">
            <v>0.21652645191605382</v>
          </cell>
        </row>
        <row r="82">
          <cell r="M82">
            <v>0.0878213806824206</v>
          </cell>
        </row>
        <row r="83">
          <cell r="M83">
            <v>0</v>
          </cell>
        </row>
        <row r="87">
          <cell r="M87">
            <v>0.1371653301082708</v>
          </cell>
        </row>
        <row r="91">
          <cell r="M91">
            <v>0.17307660478300796</v>
          </cell>
        </row>
        <row r="93">
          <cell r="M93">
            <v>0.0836568414494288</v>
          </cell>
        </row>
        <row r="94">
          <cell r="M94">
            <v>0.04227383659840755</v>
          </cell>
        </row>
        <row r="95">
          <cell r="M95">
            <v>0.15680505638592104</v>
          </cell>
        </row>
        <row r="98">
          <cell r="M98">
            <v>0.1225182014584732</v>
          </cell>
        </row>
        <row r="99">
          <cell r="M99">
            <v>0.053975608674856214</v>
          </cell>
        </row>
        <row r="100">
          <cell r="M100">
            <v>0.0499169360784981</v>
          </cell>
        </row>
        <row r="110">
          <cell r="M110">
            <v>0.05088302377683024</v>
          </cell>
        </row>
        <row r="111">
          <cell r="M111">
            <v>0.045716168150013996</v>
          </cell>
        </row>
        <row r="112">
          <cell r="M112">
            <v>0.05030979285928885</v>
          </cell>
        </row>
        <row r="113">
          <cell r="M113">
            <v>0.08639936188489386</v>
          </cell>
        </row>
        <row r="114">
          <cell r="M114">
            <v>0.0851764335833535</v>
          </cell>
        </row>
        <row r="115">
          <cell r="M115">
            <v>0.0649616132207004</v>
          </cell>
        </row>
        <row r="116">
          <cell r="M116">
            <v>0.057392494119844775</v>
          </cell>
        </row>
        <row r="117">
          <cell r="M117">
            <v>0.13619575297393063</v>
          </cell>
        </row>
        <row r="118">
          <cell r="M118">
            <v>0.05035894428152493</v>
          </cell>
        </row>
        <row r="119">
          <cell r="M119">
            <v>0.04888006109414052</v>
          </cell>
        </row>
        <row r="120">
          <cell r="M120">
            <v>0.07309063682076236</v>
          </cell>
        </row>
        <row r="121">
          <cell r="M121">
            <v>0.07651254075201043</v>
          </cell>
        </row>
        <row r="122">
          <cell r="M122">
            <v>0.07376305919329491</v>
          </cell>
        </row>
        <row r="123">
          <cell r="M123">
            <v>0.06879699042407661</v>
          </cell>
        </row>
        <row r="124">
          <cell r="M124">
            <v>0.04374032476435304</v>
          </cell>
        </row>
        <row r="125">
          <cell r="M125">
            <v>0.06604425035176403</v>
          </cell>
        </row>
        <row r="126">
          <cell r="M126">
            <v>0.0437997414064295</v>
          </cell>
        </row>
        <row r="127">
          <cell r="M127">
            <v>0.03785924611496478</v>
          </cell>
        </row>
        <row r="128">
          <cell r="M128">
            <v>0.05062872757343688</v>
          </cell>
        </row>
        <row r="129">
          <cell r="M129">
            <v>0.07757474658439842</v>
          </cell>
        </row>
        <row r="130">
          <cell r="M130">
            <v>0.06611660684474123</v>
          </cell>
        </row>
        <row r="131">
          <cell r="M131">
            <v>0.05627295057945916</v>
          </cell>
        </row>
        <row r="132">
          <cell r="M132">
            <v>0.04468462951536414</v>
          </cell>
        </row>
        <row r="133">
          <cell r="M133">
            <v>0.051922448377581115</v>
          </cell>
        </row>
        <row r="134">
          <cell r="M134">
            <v>0.05161791788856304</v>
          </cell>
        </row>
        <row r="135">
          <cell r="M135">
            <v>0.05689288369336852</v>
          </cell>
        </row>
        <row r="136">
          <cell r="M136">
            <v>0.04815377618192699</v>
          </cell>
        </row>
        <row r="137">
          <cell r="M137">
            <v>0.05710206001622059</v>
          </cell>
        </row>
        <row r="138">
          <cell r="M138">
            <v>0.05080958360395467</v>
          </cell>
        </row>
        <row r="139">
          <cell r="M139">
            <v>0.04602757027674874</v>
          </cell>
        </row>
        <row r="140">
          <cell r="M140">
            <v>0.046061697487787844</v>
          </cell>
        </row>
        <row r="141">
          <cell r="M141">
            <v>0.05087750840047694</v>
          </cell>
        </row>
        <row r="142">
          <cell r="M142">
            <v>0.050831593386759084</v>
          </cell>
        </row>
        <row r="143">
          <cell r="M143">
            <v>0.05101205622373569</v>
          </cell>
        </row>
        <row r="144">
          <cell r="M144">
            <v>0.06275119429590018</v>
          </cell>
        </row>
        <row r="145">
          <cell r="M145">
            <v>0.06556928394039735</v>
          </cell>
        </row>
        <row r="146">
          <cell r="M146">
            <v>0.06428652474594611</v>
          </cell>
        </row>
        <row r="147">
          <cell r="M147">
            <v>0.050636009924844474</v>
          </cell>
        </row>
        <row r="148">
          <cell r="M148">
            <v>0.05067974806550297</v>
          </cell>
        </row>
        <row r="149">
          <cell r="M149">
            <v>0</v>
          </cell>
        </row>
        <row r="150">
          <cell r="M150">
            <v>0.022038983926251702</v>
          </cell>
        </row>
        <row r="151">
          <cell r="M151">
            <v>0.059882492026366155</v>
          </cell>
        </row>
        <row r="152">
          <cell r="M152">
            <v>0.05014732193732194</v>
          </cell>
        </row>
        <row r="153">
          <cell r="M153">
            <v>0.05002242200721652</v>
          </cell>
        </row>
        <row r="154">
          <cell r="M154">
            <v>0.04750585218838558</v>
          </cell>
        </row>
        <row r="155">
          <cell r="M155">
            <v>0.06073118184758779</v>
          </cell>
        </row>
        <row r="178">
          <cell r="M178">
            <v>0.07454502873818887</v>
          </cell>
        </row>
        <row r="179">
          <cell r="M179">
            <v>0.07603741022733408</v>
          </cell>
        </row>
        <row r="180">
          <cell r="M180">
            <v>0.07466566939126158</v>
          </cell>
        </row>
        <row r="181">
          <cell r="M181">
            <v>0.07318452539570046</v>
          </cell>
        </row>
        <row r="182">
          <cell r="M182">
            <v>0.052211227289581004</v>
          </cell>
        </row>
        <row r="183">
          <cell r="M183">
            <v>0.049596951210921544</v>
          </cell>
        </row>
        <row r="184">
          <cell r="M184">
            <v>0.05137497902148929</v>
          </cell>
        </row>
        <row r="185">
          <cell r="M185">
            <v>0.05015870946484467</v>
          </cell>
        </row>
        <row r="186">
          <cell r="M186">
            <v>0.050527598497715466</v>
          </cell>
        </row>
        <row r="187">
          <cell r="M187">
            <v>0.06435072204732406</v>
          </cell>
        </row>
        <row r="188">
          <cell r="M188">
            <v>0.07933056062438167</v>
          </cell>
        </row>
        <row r="189">
          <cell r="M189">
            <v>0.06873479148538807</v>
          </cell>
        </row>
        <row r="190">
          <cell r="M190">
            <v>0.08265653909368396</v>
          </cell>
        </row>
        <row r="191">
          <cell r="M191">
            <v>0.023532571768113793</v>
          </cell>
        </row>
        <row r="192">
          <cell r="M192">
            <v>0.054952394827900194</v>
          </cell>
        </row>
        <row r="193">
          <cell r="M193">
            <v>0.06426913738019169</v>
          </cell>
        </row>
        <row r="194">
          <cell r="M194">
            <v>0.04861598295177209</v>
          </cell>
        </row>
        <row r="195">
          <cell r="M195">
            <v>0.08288520807581376</v>
          </cell>
        </row>
        <row r="196">
          <cell r="M196">
            <v>0.07961872667646727</v>
          </cell>
        </row>
        <row r="197">
          <cell r="M197">
            <v>0.08003050866723502</v>
          </cell>
        </row>
        <row r="198">
          <cell r="M198">
            <v>0.045391554380762034</v>
          </cell>
        </row>
        <row r="199">
          <cell r="M199">
            <v>0.08081129411764706</v>
          </cell>
        </row>
        <row r="200">
          <cell r="M200">
            <v>0.03542339930971331</v>
          </cell>
        </row>
        <row r="201">
          <cell r="M201">
            <v>0.05311318648159323</v>
          </cell>
        </row>
        <row r="202">
          <cell r="M202">
            <v>0.04988439846960464</v>
          </cell>
        </row>
        <row r="203">
          <cell r="M203">
            <v>0.06158601231406202</v>
          </cell>
        </row>
        <row r="204">
          <cell r="M204">
            <v>0.08384261982732956</v>
          </cell>
        </row>
        <row r="205">
          <cell r="M205">
            <v>0.049972915040102206</v>
          </cell>
        </row>
        <row r="206">
          <cell r="M206">
            <v>0.05515760171306209</v>
          </cell>
        </row>
        <row r="209">
          <cell r="M209">
            <v>0.049806762874929265</v>
          </cell>
        </row>
        <row r="210">
          <cell r="M210">
            <v>0.06263200452034733</v>
          </cell>
        </row>
        <row r="211">
          <cell r="M211">
            <v>0.05083232737459208</v>
          </cell>
        </row>
        <row r="212">
          <cell r="M212">
            <v>0.07454447727813467</v>
          </cell>
        </row>
        <row r="213">
          <cell r="M213">
            <v>0.05019487120990681</v>
          </cell>
        </row>
        <row r="214">
          <cell r="M214">
            <v>0.024486354704644653</v>
          </cell>
        </row>
        <row r="215">
          <cell r="M215">
            <v>0.06671330549370223</v>
          </cell>
        </row>
        <row r="216">
          <cell r="M216">
            <v>0.053736596322322826</v>
          </cell>
        </row>
        <row r="217">
          <cell r="M217">
            <v>0.06431959770477863</v>
          </cell>
        </row>
        <row r="218">
          <cell r="M218">
            <v>0.056111910070272546</v>
          </cell>
        </row>
        <row r="219">
          <cell r="M219">
            <v>0.06347787706363199</v>
          </cell>
        </row>
        <row r="220">
          <cell r="M220">
            <v>0.06050661344842731</v>
          </cell>
        </row>
        <row r="221">
          <cell r="M221">
            <v>0.08530612310836297</v>
          </cell>
        </row>
        <row r="222">
          <cell r="M222">
            <v>0.07321265176452027</v>
          </cell>
        </row>
        <row r="223">
          <cell r="M223">
            <v>0.08597786930712743</v>
          </cell>
        </row>
        <row r="224">
          <cell r="M224">
            <v>0.07472415244793341</v>
          </cell>
        </row>
        <row r="225">
          <cell r="M225">
            <v>0.07549386850617437</v>
          </cell>
        </row>
        <row r="226">
          <cell r="M226">
            <v>0.07136551677534884</v>
          </cell>
        </row>
        <row r="227">
          <cell r="M227">
            <v>0.07481899953478817</v>
          </cell>
        </row>
        <row r="228">
          <cell r="M228">
            <v>0.05096811182938923</v>
          </cell>
        </row>
        <row r="229">
          <cell r="M229">
            <v>0.07549397228637413</v>
          </cell>
        </row>
        <row r="230">
          <cell r="M230">
            <v>0.07357180718013022</v>
          </cell>
        </row>
        <row r="231">
          <cell r="M231">
            <v>0.0719809739234893</v>
          </cell>
        </row>
        <row r="232">
          <cell r="M232">
            <v>0.07508621278047947</v>
          </cell>
        </row>
        <row r="233">
          <cell r="M233">
            <v>0.06295865609840309</v>
          </cell>
        </row>
        <row r="234">
          <cell r="M234">
            <v>0.06350618714264952</v>
          </cell>
        </row>
        <row r="235">
          <cell r="M235">
            <v>0.057939671240767786</v>
          </cell>
        </row>
        <row r="236">
          <cell r="M236">
            <v>0.07490886264496223</v>
          </cell>
        </row>
        <row r="237">
          <cell r="M237">
            <v>0.07523884587983852</v>
          </cell>
        </row>
        <row r="246">
          <cell r="M246">
            <v>0.041309477081041435</v>
          </cell>
        </row>
        <row r="248">
          <cell r="M248">
            <v>0.08973436218500548</v>
          </cell>
        </row>
        <row r="249">
          <cell r="M249">
            <v>0.09179863876930673</v>
          </cell>
        </row>
        <row r="251">
          <cell r="M251">
            <v>0.07751180824966793</v>
          </cell>
        </row>
        <row r="252">
          <cell r="M252">
            <v>0.08566735300424909</v>
          </cell>
        </row>
        <row r="253">
          <cell r="M253">
            <v>0.11014028994775468</v>
          </cell>
        </row>
        <row r="254">
          <cell r="M254">
            <v>0.08294566735229258</v>
          </cell>
        </row>
        <row r="255">
          <cell r="M255">
            <v>0.05534735749430545</v>
          </cell>
        </row>
        <row r="256">
          <cell r="M256">
            <v>0.09986123692055605</v>
          </cell>
        </row>
        <row r="257">
          <cell r="M257">
            <v>0.08127500544078138</v>
          </cell>
        </row>
        <row r="258">
          <cell r="M258">
            <v>0.09569514742125387</v>
          </cell>
        </row>
        <row r="259">
          <cell r="M259">
            <v>0.10219523586807513</v>
          </cell>
        </row>
        <row r="260">
          <cell r="M260">
            <v>0.103725117467221</v>
          </cell>
        </row>
        <row r="261">
          <cell r="M261">
            <v>0.0960634609448626</v>
          </cell>
        </row>
        <row r="262">
          <cell r="M262">
            <v>0.04076704943012129</v>
          </cell>
        </row>
        <row r="263">
          <cell r="M263">
            <v>0.04361910274451495</v>
          </cell>
        </row>
        <row r="265">
          <cell r="M265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0.129636801100315</v>
          </cell>
        </row>
        <row r="271">
          <cell r="M271">
            <v>0.11245205289920959</v>
          </cell>
        </row>
        <row r="272">
          <cell r="M272">
            <v>0.11354259536941913</v>
          </cell>
        </row>
        <row r="273">
          <cell r="M273">
            <v>0.11409124284643976</v>
          </cell>
        </row>
        <row r="274">
          <cell r="M274">
            <v>0.11093742853752876</v>
          </cell>
        </row>
        <row r="275">
          <cell r="M275">
            <v>0.11520459969295296</v>
          </cell>
        </row>
        <row r="276">
          <cell r="M276">
            <v>0.1271126929048221</v>
          </cell>
        </row>
        <row r="277">
          <cell r="M277">
            <v>0.12639819436333355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0.12271924483924483</v>
          </cell>
        </row>
        <row r="281">
          <cell r="M281">
            <v>0.11428452423557942</v>
          </cell>
        </row>
        <row r="283">
          <cell r="M283">
            <v>0.1171189618406285</v>
          </cell>
        </row>
        <row r="287">
          <cell r="M287">
            <v>0</v>
          </cell>
        </row>
        <row r="288">
          <cell r="M288">
            <v>0.10578486875927735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0.07413129869658351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0.13350965624580552</v>
          </cell>
        </row>
        <row r="297">
          <cell r="M297">
            <v>0.1476661959600354</v>
          </cell>
        </row>
        <row r="299">
          <cell r="M299">
            <v>0</v>
          </cell>
        </row>
        <row r="301">
          <cell r="M301">
            <v>0</v>
          </cell>
        </row>
        <row r="303">
          <cell r="M303">
            <v>0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0.11484038281649177</v>
          </cell>
        </row>
        <row r="308">
          <cell r="M308">
            <v>0.12287891078361024</v>
          </cell>
        </row>
        <row r="309">
          <cell r="M309">
            <v>0.12433482204881889</v>
          </cell>
        </row>
        <row r="311">
          <cell r="M311">
            <v>0</v>
          </cell>
        </row>
        <row r="314">
          <cell r="M314">
            <v>0.10902081360762188</v>
          </cell>
        </row>
        <row r="315">
          <cell r="M315">
            <v>0.10760479757124623</v>
          </cell>
        </row>
        <row r="317">
          <cell r="M317">
            <v>0.10318570669303503</v>
          </cell>
        </row>
        <row r="318">
          <cell r="M318">
            <v>0.09915110319318605</v>
          </cell>
        </row>
        <row r="319">
          <cell r="M319">
            <v>0.11565605048773307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>
            <v>0</v>
          </cell>
        </row>
        <row r="324">
          <cell r="M324">
            <v>0</v>
          </cell>
        </row>
        <row r="325">
          <cell r="M325">
            <v>0</v>
          </cell>
        </row>
        <row r="328">
          <cell r="M328">
            <v>0</v>
          </cell>
        </row>
        <row r="329">
          <cell r="M329">
            <v>0.11165439489472276</v>
          </cell>
        </row>
        <row r="330">
          <cell r="M330">
            <v>0.11214937954593432</v>
          </cell>
        </row>
        <row r="331">
          <cell r="M331">
            <v>0.11400860795302128</v>
          </cell>
        </row>
        <row r="332">
          <cell r="M332">
            <v>0.1161586554955922</v>
          </cell>
        </row>
        <row r="333">
          <cell r="M333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0.08124022385045866</v>
          </cell>
        </row>
        <row r="367">
          <cell r="M367">
            <v>0.08902116576052599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0.0816595221526328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7">
          <cell r="M377">
            <v>0.11458031077517326</v>
          </cell>
        </row>
        <row r="378">
          <cell r="M378">
            <v>0.113919750293913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3">
          <cell r="M383">
            <v>0</v>
          </cell>
        </row>
        <row r="384">
          <cell r="M384">
            <v>0</v>
          </cell>
        </row>
        <row r="385">
          <cell r="M385">
            <v>0</v>
          </cell>
        </row>
        <row r="388">
          <cell r="M388">
            <v>0</v>
          </cell>
        </row>
        <row r="389">
          <cell r="M389">
            <v>0.12644896348678916</v>
          </cell>
        </row>
        <row r="393">
          <cell r="M393">
            <v>0.08442573295761137</v>
          </cell>
        </row>
        <row r="394">
          <cell r="M394">
            <v>0.08308572102902997</v>
          </cell>
        </row>
        <row r="395">
          <cell r="M395">
            <v>0.05639919599067348</v>
          </cell>
        </row>
        <row r="396">
          <cell r="M396">
            <v>0.05202272322752892</v>
          </cell>
        </row>
        <row r="397">
          <cell r="M397">
            <v>0.05122307495709957</v>
          </cell>
        </row>
        <row r="398">
          <cell r="M398">
            <v>0.05007133730682751</v>
          </cell>
        </row>
        <row r="400">
          <cell r="M400">
            <v>0.12503999999999998</v>
          </cell>
        </row>
        <row r="401">
          <cell r="M401">
            <v>0.12698619163292846</v>
          </cell>
        </row>
        <row r="402">
          <cell r="M402">
            <v>0.09612173249795695</v>
          </cell>
        </row>
        <row r="403">
          <cell r="M403">
            <v>0.08125239016302847</v>
          </cell>
        </row>
        <row r="404">
          <cell r="M404">
            <v>0.14654534807662356</v>
          </cell>
        </row>
        <row r="405">
          <cell r="M405">
            <v>0.11488291714146183</v>
          </cell>
        </row>
        <row r="406">
          <cell r="M406">
            <v>0.09986214235177585</v>
          </cell>
        </row>
        <row r="407">
          <cell r="M407">
            <v>0.15041043478260868</v>
          </cell>
        </row>
        <row r="408">
          <cell r="M408">
            <v>0.14969259942729876</v>
          </cell>
        </row>
        <row r="409">
          <cell r="M409">
            <v>0.10086119193940259</v>
          </cell>
        </row>
        <row r="410">
          <cell r="M410">
            <v>0.22109203007518796</v>
          </cell>
        </row>
        <row r="411">
          <cell r="M411">
            <v>0.13666923456790123</v>
          </cell>
        </row>
        <row r="412">
          <cell r="M412">
            <v>0.13264275162108827</v>
          </cell>
        </row>
        <row r="413">
          <cell r="M413">
            <v>0.04985957779515246</v>
          </cell>
        </row>
        <row r="414">
          <cell r="M414">
            <v>0.049514674948824736</v>
          </cell>
        </row>
        <row r="415">
          <cell r="M415">
            <v>0.04948018516069303</v>
          </cell>
        </row>
        <row r="416">
          <cell r="M416">
            <v>0.04957197296939181</v>
          </cell>
        </row>
        <row r="417">
          <cell r="M417">
            <v>0.050907562933732484</v>
          </cell>
        </row>
        <row r="418">
          <cell r="M418">
            <v>0.050949159743973856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ет на 1 электр"/>
      <sheetName val="Расч. по домам на электр"/>
      <sheetName val="Материальн затр"/>
    </sheetNames>
    <sheetDataSet>
      <sheetData sheetId="2">
        <row r="16">
          <cell r="P16">
            <v>0.15929434867706632</v>
          </cell>
        </row>
        <row r="17">
          <cell r="P17">
            <v>0.1463729878775651</v>
          </cell>
        </row>
        <row r="18">
          <cell r="P18">
            <v>0.15456207257904006</v>
          </cell>
        </row>
        <row r="19">
          <cell r="P19">
            <v>0.15406746984645361</v>
          </cell>
        </row>
        <row r="20">
          <cell r="P20">
            <v>0.15372083842938244</v>
          </cell>
        </row>
        <row r="21">
          <cell r="P21">
            <v>0.1535379583836634</v>
          </cell>
        </row>
        <row r="22">
          <cell r="P22">
            <v>0.1524097434946088</v>
          </cell>
        </row>
        <row r="23">
          <cell r="P23">
            <v>0.14917510421222202</v>
          </cell>
        </row>
        <row r="24">
          <cell r="P24">
            <v>0.14930572752646468</v>
          </cell>
        </row>
        <row r="25">
          <cell r="P25">
            <v>0.09300763667041266</v>
          </cell>
        </row>
        <row r="26">
          <cell r="P26">
            <v>0.0977314759336377</v>
          </cell>
        </row>
        <row r="27">
          <cell r="P27">
            <v>0.09858605589984228</v>
          </cell>
        </row>
        <row r="28">
          <cell r="P28">
            <v>0.08213640357770884</v>
          </cell>
        </row>
        <row r="29">
          <cell r="P29">
            <v>0.07148259178686336</v>
          </cell>
        </row>
        <row r="30">
          <cell r="P30">
            <v>0.07049971937078232</v>
          </cell>
        </row>
        <row r="31">
          <cell r="P31">
            <v>0.09445405013897579</v>
          </cell>
        </row>
        <row r="32">
          <cell r="P32">
            <v>0.08462371234373632</v>
          </cell>
        </row>
        <row r="33">
          <cell r="P33">
            <v>0.10131991554714584</v>
          </cell>
        </row>
        <row r="34">
          <cell r="P34">
            <v>0.0958448536183044</v>
          </cell>
        </row>
        <row r="35">
          <cell r="P35">
            <v>0.09090351224648917</v>
          </cell>
        </row>
        <row r="36">
          <cell r="P36">
            <v>0.09098418601772389</v>
          </cell>
        </row>
        <row r="37">
          <cell r="P37">
            <v>0.09158978151478547</v>
          </cell>
        </row>
        <row r="39">
          <cell r="P39">
            <v>0.0901081902262483</v>
          </cell>
        </row>
        <row r="40">
          <cell r="P40">
            <v>0.08919480654394447</v>
          </cell>
        </row>
        <row r="41">
          <cell r="P41">
            <v>0.08781800465885797</v>
          </cell>
        </row>
        <row r="42">
          <cell r="P42">
            <v>0.0895716001385779</v>
          </cell>
        </row>
        <row r="43">
          <cell r="P43">
            <v>0.08785521104540574</v>
          </cell>
        </row>
        <row r="44">
          <cell r="P44">
            <v>0.08977872288644534</v>
          </cell>
        </row>
        <row r="45">
          <cell r="P45">
            <v>0.09909806126348589</v>
          </cell>
        </row>
        <row r="46">
          <cell r="P46">
            <v>0.07095140533946172</v>
          </cell>
        </row>
        <row r="47">
          <cell r="P47">
            <v>0.07068000767217789</v>
          </cell>
        </row>
        <row r="48">
          <cell r="P48">
            <v>0.08388592976205467</v>
          </cell>
        </row>
        <row r="49">
          <cell r="P49">
            <v>0.09541821958870125</v>
          </cell>
        </row>
        <row r="50">
          <cell r="P50">
            <v>0.09085033100586799</v>
          </cell>
        </row>
        <row r="51">
          <cell r="P51">
            <v>0.10146843758926022</v>
          </cell>
        </row>
        <row r="52">
          <cell r="P52">
            <v>0.08871303890626062</v>
          </cell>
        </row>
        <row r="53">
          <cell r="P53">
            <v>0.08718157576162314</v>
          </cell>
        </row>
        <row r="54">
          <cell r="P54">
            <v>0.08415894240704219</v>
          </cell>
        </row>
        <row r="55">
          <cell r="P55">
            <v>0</v>
          </cell>
        </row>
        <row r="56">
          <cell r="P56">
            <v>0.1009875164876578</v>
          </cell>
        </row>
        <row r="60">
          <cell r="P60">
            <v>0.08796426390110924</v>
          </cell>
        </row>
        <row r="61">
          <cell r="P61">
            <v>0.11434574268581736</v>
          </cell>
        </row>
        <row r="62">
          <cell r="P62">
            <v>0</v>
          </cell>
        </row>
        <row r="63">
          <cell r="P63">
            <v>0.09442695435687902</v>
          </cell>
        </row>
        <row r="64">
          <cell r="P64">
            <v>0.09969074739787229</v>
          </cell>
        </row>
        <row r="65">
          <cell r="P65">
            <v>0.09121117773359087</v>
          </cell>
        </row>
        <row r="66">
          <cell r="P66">
            <v>0.08858215059748188</v>
          </cell>
        </row>
        <row r="67">
          <cell r="P67">
            <v>0.0718858446376321</v>
          </cell>
        </row>
        <row r="68">
          <cell r="P68">
            <v>0.07057832958649098</v>
          </cell>
        </row>
        <row r="69">
          <cell r="P69">
            <v>0.06835254377152165</v>
          </cell>
        </row>
        <row r="70">
          <cell r="P70">
            <v>0.07102227235603448</v>
          </cell>
        </row>
        <row r="71">
          <cell r="P71">
            <v>0.06590627217036493</v>
          </cell>
        </row>
        <row r="72">
          <cell r="P72">
            <v>0.07053769882082858</v>
          </cell>
        </row>
        <row r="73">
          <cell r="P73">
            <v>0.06824505445958137</v>
          </cell>
        </row>
        <row r="80">
          <cell r="P80">
            <v>0.10298583338353669</v>
          </cell>
        </row>
        <row r="81">
          <cell r="P81">
            <v>0.11211706028412143</v>
          </cell>
        </row>
        <row r="82">
          <cell r="P82">
            <v>0.11416444236924707</v>
          </cell>
        </row>
        <row r="83">
          <cell r="P83">
            <v>0.1003250830288637</v>
          </cell>
        </row>
        <row r="88">
          <cell r="P88">
            <v>0.09812198139810055</v>
          </cell>
        </row>
        <row r="91">
          <cell r="P91">
            <v>0</v>
          </cell>
        </row>
        <row r="95">
          <cell r="P95">
            <v>0.07218252699801159</v>
          </cell>
        </row>
        <row r="96">
          <cell r="P96">
            <v>0.11217136876849688</v>
          </cell>
        </row>
        <row r="98">
          <cell r="P98">
            <v>0.08770585019052285</v>
          </cell>
        </row>
        <row r="99">
          <cell r="P99">
            <v>0.0945380647742535</v>
          </cell>
        </row>
        <row r="100">
          <cell r="P100">
            <v>0.08733050524252932</v>
          </cell>
        </row>
        <row r="108">
          <cell r="P108">
            <v>0.09076721666629284</v>
          </cell>
        </row>
        <row r="109">
          <cell r="P109">
            <v>0.08314019514172383</v>
          </cell>
        </row>
        <row r="110">
          <cell r="P110">
            <v>0.08946317126691579</v>
          </cell>
        </row>
        <row r="111">
          <cell r="P111">
            <v>0.14543043854192675</v>
          </cell>
        </row>
        <row r="112">
          <cell r="P112">
            <v>0.14337196269999528</v>
          </cell>
        </row>
        <row r="113">
          <cell r="P113">
            <v>0.07140182891823177</v>
          </cell>
        </row>
        <row r="114">
          <cell r="P114">
            <v>0.0694079028466305</v>
          </cell>
        </row>
        <row r="115">
          <cell r="P115">
            <v>0.08671752988418371</v>
          </cell>
        </row>
        <row r="116">
          <cell r="P116">
            <v>0.08983234225101883</v>
          </cell>
        </row>
        <row r="117">
          <cell r="P117">
            <v>0.08719425000079797</v>
          </cell>
        </row>
        <row r="118">
          <cell r="P118">
            <v>0.08464328290031788</v>
          </cell>
        </row>
        <row r="119">
          <cell r="P119">
            <v>0.12878859418367322</v>
          </cell>
        </row>
        <row r="120">
          <cell r="P120">
            <v>0.08542198780128006</v>
          </cell>
        </row>
        <row r="121">
          <cell r="P121">
            <v>0.08735308718515473</v>
          </cell>
        </row>
        <row r="122">
          <cell r="P122">
            <v>0.07368946901870402</v>
          </cell>
        </row>
        <row r="123">
          <cell r="P123">
            <v>0.07486764148281792</v>
          </cell>
        </row>
        <row r="124">
          <cell r="P124">
            <v>0.07462600378936769</v>
          </cell>
        </row>
        <row r="125">
          <cell r="P125">
            <v>0.09874045931274292</v>
          </cell>
        </row>
        <row r="126">
          <cell r="P126">
            <v>0.09031359270927221</v>
          </cell>
        </row>
        <row r="127">
          <cell r="P127">
            <v>0.13057653632416935</v>
          </cell>
        </row>
        <row r="128">
          <cell r="P128">
            <v>0.07526268637384147</v>
          </cell>
        </row>
        <row r="129">
          <cell r="P129">
            <v>0.09784341664255122</v>
          </cell>
        </row>
        <row r="130">
          <cell r="P130">
            <v>0.07590228861734004</v>
          </cell>
        </row>
        <row r="131">
          <cell r="P131">
            <v>0.09206828739022818</v>
          </cell>
        </row>
        <row r="132">
          <cell r="P132">
            <v>0.09152829743486028</v>
          </cell>
        </row>
        <row r="133">
          <cell r="P133">
            <v>0.10088180603982337</v>
          </cell>
        </row>
        <row r="134">
          <cell r="P134">
            <v>0.0867006697435366</v>
          </cell>
        </row>
        <row r="135">
          <cell r="P135">
            <v>0.10125271508609036</v>
          </cell>
        </row>
        <row r="136">
          <cell r="P136">
            <v>0.0900949683922562</v>
          </cell>
        </row>
        <row r="137">
          <cell r="P137">
            <v>0.08161555744245985</v>
          </cell>
        </row>
        <row r="138">
          <cell r="P138">
            <v>0.08167607141997738</v>
          </cell>
        </row>
        <row r="139">
          <cell r="P139">
            <v>0.09075737811262016</v>
          </cell>
        </row>
        <row r="140">
          <cell r="P140">
            <v>0.0906754730352678</v>
          </cell>
        </row>
        <row r="141">
          <cell r="P141">
            <v>0.0909973900167725</v>
          </cell>
        </row>
        <row r="142">
          <cell r="P142">
            <v>0.07266959657426188</v>
          </cell>
        </row>
        <row r="143">
          <cell r="P143">
            <v>0.10853180663393469</v>
          </cell>
        </row>
        <row r="144">
          <cell r="P144">
            <v>0.0731794443320434</v>
          </cell>
        </row>
        <row r="145">
          <cell r="P145">
            <v>0.08901791903142245</v>
          </cell>
        </row>
        <row r="146">
          <cell r="P146">
            <v>0.09040460514748923</v>
          </cell>
        </row>
        <row r="147">
          <cell r="P147">
            <v>0.0898580508701076</v>
          </cell>
        </row>
        <row r="148">
          <cell r="P148">
            <v>0.06773677112111466</v>
          </cell>
        </row>
        <row r="149">
          <cell r="P149">
            <v>0.06852057421569178</v>
          </cell>
        </row>
        <row r="150">
          <cell r="P150">
            <v>0.08904603109949875</v>
          </cell>
        </row>
        <row r="151">
          <cell r="P151">
            <v>0.08795269287475237</v>
          </cell>
        </row>
        <row r="152">
          <cell r="P152">
            <v>0.08341831872961905</v>
          </cell>
        </row>
        <row r="153">
          <cell r="P153">
            <v>0.06895257861598846</v>
          </cell>
        </row>
        <row r="173">
          <cell r="P173">
            <v>0.08794759977165714</v>
          </cell>
        </row>
        <row r="174">
          <cell r="P174">
            <v>0.1297287925686346</v>
          </cell>
        </row>
        <row r="175">
          <cell r="P175">
            <v>0.049820256715947996</v>
          </cell>
        </row>
        <row r="176">
          <cell r="P176">
            <v>0.08901105435942552</v>
          </cell>
        </row>
        <row r="177">
          <cell r="P177">
            <v>0.05479784690524593</v>
          </cell>
        </row>
        <row r="178">
          <cell r="P178">
            <v>0.12692737515208075</v>
          </cell>
        </row>
        <row r="179">
          <cell r="P179">
            <v>0.09164478653081061</v>
          </cell>
        </row>
        <row r="180">
          <cell r="P180">
            <v>0.11184394400540491</v>
          </cell>
        </row>
        <row r="181">
          <cell r="P181">
            <v>0.06347770783651066</v>
          </cell>
        </row>
        <row r="182">
          <cell r="P182">
            <v>0.06162196549739753</v>
          </cell>
        </row>
        <row r="183">
          <cell r="P183">
            <v>0.12503792459052435</v>
          </cell>
        </row>
        <row r="184">
          <cell r="P184">
            <v>0.07871443127732597</v>
          </cell>
        </row>
        <row r="185">
          <cell r="P185">
            <v>0.1391303878466965</v>
          </cell>
        </row>
        <row r="186">
          <cell r="P186">
            <v>0.0682671027541898</v>
          </cell>
        </row>
        <row r="187">
          <cell r="P187">
            <v>0.09649414073305207</v>
          </cell>
        </row>
        <row r="188">
          <cell r="P188">
            <v>0.07353999555828353</v>
          </cell>
        </row>
        <row r="189">
          <cell r="P189">
            <v>0.08711406359750942</v>
          </cell>
        </row>
        <row r="190">
          <cell r="P190">
            <v>0.13951529150369776</v>
          </cell>
        </row>
        <row r="191">
          <cell r="P191">
            <v>0.13401703535883308</v>
          </cell>
        </row>
        <row r="192">
          <cell r="P192">
            <v>0.13471016125923965</v>
          </cell>
        </row>
        <row r="193">
          <cell r="P193">
            <v>0.079705698909512</v>
          </cell>
        </row>
        <row r="194">
          <cell r="P194">
            <v>0.13602440673493954</v>
          </cell>
        </row>
        <row r="195">
          <cell r="P195">
            <v>0.07136182744652722</v>
          </cell>
        </row>
        <row r="196">
          <cell r="P196">
            <v>0.09417969048064984</v>
          </cell>
        </row>
        <row r="197">
          <cell r="P197">
            <v>0.08898582804389217</v>
          </cell>
        </row>
        <row r="198">
          <cell r="P198">
            <v>0.06479982317994909</v>
          </cell>
        </row>
        <row r="199">
          <cell r="P199">
            <v>0.1367930931824948</v>
          </cell>
        </row>
        <row r="200">
          <cell r="P200">
            <v>0.08785220066522915</v>
          </cell>
        </row>
        <row r="201">
          <cell r="P201">
            <v>0.0978048240203291</v>
          </cell>
        </row>
        <row r="202">
          <cell r="P202">
            <v>0.08884733849826643</v>
          </cell>
        </row>
        <row r="203">
          <cell r="P203">
            <v>0.060504749017507825</v>
          </cell>
        </row>
        <row r="204">
          <cell r="P204">
            <v>0.08542183048308924</v>
          </cell>
        </row>
        <row r="205">
          <cell r="P205">
            <v>0.10523210842829833</v>
          </cell>
        </row>
        <row r="206">
          <cell r="P206">
            <v>0.0890049674557447</v>
          </cell>
        </row>
        <row r="207">
          <cell r="P207">
            <v>0.04367975992527846</v>
          </cell>
        </row>
        <row r="208">
          <cell r="P208">
            <v>0.07844238096449471</v>
          </cell>
        </row>
        <row r="209">
          <cell r="P209">
            <v>0.07905616675555348</v>
          </cell>
        </row>
        <row r="210">
          <cell r="P210">
            <v>0.07269024223159136</v>
          </cell>
        </row>
        <row r="211">
          <cell r="P211">
            <v>0.05214485621746621</v>
          </cell>
        </row>
        <row r="212">
          <cell r="P212">
            <v>0.07894268241607146</v>
          </cell>
        </row>
        <row r="213">
          <cell r="P213">
            <v>0.06771830347581716</v>
          </cell>
        </row>
        <row r="214">
          <cell r="P214">
            <v>0.0976788900251473</v>
          </cell>
        </row>
        <row r="215">
          <cell r="P215">
            <v>0.1670595845985271</v>
          </cell>
        </row>
        <row r="216">
          <cell r="P216">
            <v>0.09936343724285622</v>
          </cell>
        </row>
        <row r="217">
          <cell r="P217">
            <v>0.08887091418645256</v>
          </cell>
        </row>
        <row r="218">
          <cell r="P218">
            <v>0.08977936465582459</v>
          </cell>
        </row>
        <row r="219">
          <cell r="P219">
            <v>0.0873290279886242</v>
          </cell>
        </row>
        <row r="220">
          <cell r="P220">
            <v>0.08844545877761416</v>
          </cell>
        </row>
        <row r="221">
          <cell r="P221">
            <v>0.09037606881557664</v>
          </cell>
        </row>
        <row r="222">
          <cell r="P222">
            <v>0.08887677903047816</v>
          </cell>
        </row>
        <row r="223">
          <cell r="P223">
            <v>0.08677882040320904</v>
          </cell>
        </row>
        <row r="224">
          <cell r="P224">
            <v>0.08606511052369611</v>
          </cell>
        </row>
        <row r="225">
          <cell r="P225">
            <v>0.08929456936349957</v>
          </cell>
        </row>
        <row r="226">
          <cell r="P226">
            <v>0.0720404766356653</v>
          </cell>
        </row>
        <row r="227">
          <cell r="P227">
            <v>0.07229116062987853</v>
          </cell>
        </row>
        <row r="228">
          <cell r="P228">
            <v>0.06651894776992764</v>
          </cell>
        </row>
        <row r="229">
          <cell r="P229">
            <v>0.08908365975185262</v>
          </cell>
        </row>
        <row r="230">
          <cell r="P230">
            <v>0.08894176991295376</v>
          </cell>
        </row>
        <row r="237">
          <cell r="P237">
            <v>0.08972669220945083</v>
          </cell>
        </row>
        <row r="239">
          <cell r="P239">
            <v>0.14032247543692322</v>
          </cell>
        </row>
        <row r="240">
          <cell r="P240">
            <v>0.1461106508727768</v>
          </cell>
        </row>
        <row r="242">
          <cell r="P242">
            <v>0.10132714214171049</v>
          </cell>
        </row>
        <row r="243">
          <cell r="P243">
            <v>0.07454639452647735</v>
          </cell>
        </row>
        <row r="244">
          <cell r="P244">
            <v>0.09860149857837912</v>
          </cell>
        </row>
        <row r="245">
          <cell r="P245">
            <v>0.09985536487075612</v>
          </cell>
        </row>
        <row r="246">
          <cell r="P246">
            <v>0.09559489359867651</v>
          </cell>
        </row>
        <row r="247">
          <cell r="P247">
            <v>0.08186562385204917</v>
          </cell>
        </row>
        <row r="248">
          <cell r="P248">
            <v>0.07219809476123086</v>
          </cell>
        </row>
        <row r="249">
          <cell r="P249">
            <v>0.07791295921885044</v>
          </cell>
        </row>
        <row r="250">
          <cell r="P250">
            <v>0.07719577675882645</v>
          </cell>
        </row>
        <row r="251">
          <cell r="P251">
            <v>0.07423172437248766</v>
          </cell>
        </row>
        <row r="252">
          <cell r="P252">
            <v>0.06669948032802296</v>
          </cell>
        </row>
        <row r="253">
          <cell r="P253">
            <v>0.07544033980449891</v>
          </cell>
        </row>
        <row r="254">
          <cell r="P254">
            <v>0.07823730781238697</v>
          </cell>
        </row>
        <row r="261">
          <cell r="P261">
            <v>0.09965034808120586</v>
          </cell>
        </row>
        <row r="262">
          <cell r="P262">
            <v>0.08785178453795806</v>
          </cell>
        </row>
        <row r="263">
          <cell r="P263">
            <v>0.08943844259644643</v>
          </cell>
        </row>
        <row r="264">
          <cell r="P264">
            <v>0.08987061675733768</v>
          </cell>
        </row>
        <row r="265">
          <cell r="P265">
            <v>0.08666850286681249</v>
          </cell>
        </row>
        <row r="266">
          <cell r="P266">
            <v>0.09074761716482573</v>
          </cell>
        </row>
        <row r="267">
          <cell r="P267">
            <v>0.10012772079639856</v>
          </cell>
        </row>
        <row r="268">
          <cell r="P268">
            <v>0.09956490437864578</v>
          </cell>
        </row>
        <row r="271">
          <cell r="P271">
            <v>0.10597916218605873</v>
          </cell>
        </row>
        <row r="272">
          <cell r="P272">
            <v>0.09002286610808825</v>
          </cell>
        </row>
        <row r="274">
          <cell r="P274">
            <v>0.09225557608100711</v>
          </cell>
        </row>
        <row r="279">
          <cell r="P279">
            <v>0.08264312885373323</v>
          </cell>
        </row>
        <row r="282">
          <cell r="P282">
            <v>0.12033845510530868</v>
          </cell>
        </row>
        <row r="283">
          <cell r="P283">
            <v>0.08021353887974496</v>
          </cell>
        </row>
        <row r="285">
          <cell r="P285">
            <v>0.1384962913334569</v>
          </cell>
        </row>
        <row r="286">
          <cell r="P286">
            <v>0.1218400183833012</v>
          </cell>
        </row>
        <row r="287">
          <cell r="P287">
            <v>0.09998336144339479</v>
          </cell>
        </row>
        <row r="288">
          <cell r="P288">
            <v>0.11022660955795759</v>
          </cell>
        </row>
        <row r="290">
          <cell r="P290">
            <v>0.09017220186420366</v>
          </cell>
        </row>
        <row r="298">
          <cell r="P298">
            <v>0.09046072051522876</v>
          </cell>
        </row>
        <row r="299">
          <cell r="P299">
            <v>0.0967927355604009</v>
          </cell>
        </row>
        <row r="300">
          <cell r="P300">
            <v>0.21831871583955254</v>
          </cell>
        </row>
        <row r="305">
          <cell r="P305">
            <v>0.08481845767639093</v>
          </cell>
        </row>
        <row r="306">
          <cell r="P306">
            <v>0.08371679376217096</v>
          </cell>
        </row>
        <row r="308">
          <cell r="P308">
            <v>0.07842746297046678</v>
          </cell>
        </row>
        <row r="309">
          <cell r="P309">
            <v>0.07746058101968054</v>
          </cell>
        </row>
        <row r="310">
          <cell r="P310">
            <v>0.09110322869424949</v>
          </cell>
        </row>
        <row r="320">
          <cell r="P320">
            <v>0.08722862402342335</v>
          </cell>
        </row>
        <row r="321">
          <cell r="P321">
            <v>0.08761532469990464</v>
          </cell>
        </row>
        <row r="322">
          <cell r="P322">
            <v>0.08906782404709444</v>
          </cell>
        </row>
        <row r="323">
          <cell r="P323">
            <v>0.09074752227035057</v>
          </cell>
        </row>
        <row r="340">
          <cell r="P340">
            <v>0.08377406211955017</v>
          </cell>
        </row>
        <row r="341">
          <cell r="P341">
            <v>0.08396552380877323</v>
          </cell>
        </row>
        <row r="342">
          <cell r="P342">
            <v>0.0942328568621672</v>
          </cell>
        </row>
        <row r="355">
          <cell r="P355">
            <v>0.13544829443006529</v>
          </cell>
        </row>
        <row r="358">
          <cell r="P358">
            <v>0.14842112070782157</v>
          </cell>
        </row>
        <row r="363">
          <cell r="P363">
            <v>0.04459226197617962</v>
          </cell>
        </row>
        <row r="364">
          <cell r="P364">
            <v>0.041668594495876086</v>
          </cell>
        </row>
        <row r="365">
          <cell r="P365">
            <v>0.11686917028280266</v>
          </cell>
        </row>
        <row r="366">
          <cell r="P366">
            <v>0.09388172049168904</v>
          </cell>
        </row>
        <row r="368">
          <cell r="P368">
            <v>0.08951445985192456</v>
          </cell>
        </row>
        <row r="369">
          <cell r="P369">
            <v>0.10376320746989924</v>
          </cell>
        </row>
        <row r="380">
          <cell r="P380">
            <v>0.09837760059587289</v>
          </cell>
        </row>
        <row r="381">
          <cell r="P381">
            <v>0.142108357057157</v>
          </cell>
        </row>
        <row r="382">
          <cell r="P382">
            <v>0.1398528019445552</v>
          </cell>
        </row>
        <row r="383">
          <cell r="P383">
            <v>0.09278279949886499</v>
          </cell>
        </row>
        <row r="384">
          <cell r="P384">
            <v>0.08789028802122224</v>
          </cell>
        </row>
        <row r="385">
          <cell r="P385">
            <v>0.09688410021138615</v>
          </cell>
        </row>
        <row r="386">
          <cell r="P386">
            <v>0.08964959327681174</v>
          </cell>
        </row>
        <row r="388">
          <cell r="P388">
            <v>0.09733848171591031</v>
          </cell>
        </row>
        <row r="389">
          <cell r="P389">
            <v>0.08960174973242123</v>
          </cell>
        </row>
        <row r="390">
          <cell r="P390">
            <v>0.07537161411122278</v>
          </cell>
        </row>
        <row r="391">
          <cell r="P391">
            <v>0.06639860506331526</v>
          </cell>
        </row>
        <row r="392">
          <cell r="P392">
            <v>0.10885359998711124</v>
          </cell>
        </row>
        <row r="393">
          <cell r="P393">
            <v>0.09008275936913523</v>
          </cell>
        </row>
        <row r="394">
          <cell r="P394">
            <v>0.07830456923795072</v>
          </cell>
        </row>
        <row r="395">
          <cell r="P395">
            <v>0.08845562512861217</v>
          </cell>
        </row>
        <row r="396">
          <cell r="P396">
            <v>0.08803346974301586</v>
          </cell>
        </row>
        <row r="397">
          <cell r="P397">
            <v>0.07908795066522763</v>
          </cell>
        </row>
        <row r="398">
          <cell r="P398">
            <v>0.15143433295883385</v>
          </cell>
        </row>
        <row r="399">
          <cell r="P399">
            <v>0.10151764205043447</v>
          </cell>
        </row>
        <row r="400">
          <cell r="P400">
            <v>0.09660026766994285</v>
          </cell>
        </row>
        <row r="401">
          <cell r="P401">
            <v>0.08423574125226815</v>
          </cell>
        </row>
        <row r="402">
          <cell r="P402">
            <v>0.08365304183512111</v>
          </cell>
        </row>
        <row r="403">
          <cell r="P403">
            <v>0.07311454575582199</v>
          </cell>
        </row>
        <row r="404">
          <cell r="P404">
            <v>0.07807231007525255</v>
          </cell>
        </row>
        <row r="405">
          <cell r="P405">
            <v>0.08017576869477902</v>
          </cell>
        </row>
        <row r="406">
          <cell r="P406">
            <v>0.08024128069425726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Материал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Материал "/>
    </sheetNames>
    <sheetDataSet>
      <sheetData sheetId="1">
        <row r="13">
          <cell r="G13">
            <v>0</v>
          </cell>
        </row>
        <row r="14">
          <cell r="G14">
            <v>0</v>
          </cell>
        </row>
        <row r="28">
          <cell r="G2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20">
          <cell r="H120">
            <v>0</v>
          </cell>
        </row>
        <row r="122">
          <cell r="H122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30">
          <cell r="H130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I17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Затраты на посыпку"/>
      <sheetName val="Расч по домам на посыпку и расч"/>
      <sheetName val="Расчистка  снега"/>
    </sheetNames>
    <sheetDataSet>
      <sheetData sheetId="2"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1">
          <cell r="H321">
            <v>0</v>
          </cell>
        </row>
        <row r="322">
          <cell r="H322">
            <v>0</v>
          </cell>
        </row>
        <row r="325">
          <cell r="H325">
            <v>0</v>
          </cell>
        </row>
        <row r="330">
          <cell r="H330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41">
          <cell r="H341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а 1 дворн"/>
      <sheetName val="Расчет на дерат  и дез."/>
      <sheetName val="Материальн затр"/>
    </sheetNames>
    <sheetDataSet>
      <sheetData sheetId="1">
        <row r="25">
          <cell r="K25">
            <v>0.03225487312026784</v>
          </cell>
        </row>
        <row r="26">
          <cell r="K26">
            <v>0</v>
          </cell>
        </row>
        <row r="27">
          <cell r="K27">
            <v>0.011421515971286073</v>
          </cell>
        </row>
        <row r="28">
          <cell r="K28">
            <v>0.016735752087858304</v>
          </cell>
        </row>
        <row r="29">
          <cell r="K29">
            <v>0.04169429170230193</v>
          </cell>
        </row>
        <row r="30">
          <cell r="K30">
            <v>0.02789458577088784</v>
          </cell>
        </row>
        <row r="31">
          <cell r="K31">
            <v>0.03936918548451404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0.012571300268480742</v>
          </cell>
        </row>
        <row r="39">
          <cell r="K39">
            <v>0.0284843690959617</v>
          </cell>
        </row>
        <row r="40">
          <cell r="K40">
            <v>0.011310260982135983</v>
          </cell>
        </row>
        <row r="41">
          <cell r="K41">
            <v>0</v>
          </cell>
        </row>
        <row r="42">
          <cell r="K42">
            <v>0.011659280765487076</v>
          </cell>
        </row>
        <row r="43">
          <cell r="K43">
            <v>0.01140337502463008</v>
          </cell>
        </row>
        <row r="44">
          <cell r="K44">
            <v>0.022737892277577828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0.023139850549090346</v>
          </cell>
        </row>
        <row r="48">
          <cell r="K48">
            <v>0.03326837760518039</v>
          </cell>
        </row>
        <row r="49">
          <cell r="K49">
            <v>0.013589042903611692</v>
          </cell>
        </row>
        <row r="50">
          <cell r="K50">
            <v>0.00659009154755334</v>
          </cell>
        </row>
        <row r="51">
          <cell r="K51">
            <v>0.003956012567837761</v>
          </cell>
        </row>
        <row r="52">
          <cell r="K52">
            <v>0.010288318005660173</v>
          </cell>
        </row>
        <row r="53">
          <cell r="K53">
            <v>0.01014458343614167</v>
          </cell>
        </row>
        <row r="54">
          <cell r="K54">
            <v>0.009775633508672006</v>
          </cell>
        </row>
        <row r="56">
          <cell r="K56">
            <v>0</v>
          </cell>
        </row>
        <row r="63">
          <cell r="K63">
            <v>0.018699491088719333</v>
          </cell>
        </row>
        <row r="64">
          <cell r="K64">
            <v>0.008477874547837338</v>
          </cell>
        </row>
        <row r="65">
          <cell r="K65">
            <v>0.018627125047223275</v>
          </cell>
        </row>
        <row r="66">
          <cell r="K66">
            <v>0</v>
          </cell>
        </row>
        <row r="67">
          <cell r="K67">
            <v>0.034671772564474346</v>
          </cell>
        </row>
        <row r="68">
          <cell r="K68">
            <v>0.03482040836738931</v>
          </cell>
        </row>
        <row r="69">
          <cell r="K69">
            <v>0.03342474604100715</v>
          </cell>
        </row>
        <row r="70">
          <cell r="K70">
            <v>0.035190953105350364</v>
          </cell>
        </row>
        <row r="71">
          <cell r="K71">
            <v>0.024981345395786378</v>
          </cell>
        </row>
        <row r="72">
          <cell r="K72">
            <v>0.029583810565965974</v>
          </cell>
        </row>
        <row r="73">
          <cell r="K73">
            <v>0.03497166936981112</v>
          </cell>
        </row>
        <row r="80">
          <cell r="K80">
            <v>0.03462034672759037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8">
          <cell r="K108">
            <v>0.008798246378073919</v>
          </cell>
        </row>
        <row r="109">
          <cell r="K109">
            <v>0.010017881239165133</v>
          </cell>
        </row>
        <row r="110">
          <cell r="K110">
            <v>0.010919424893565172</v>
          </cell>
        </row>
        <row r="111">
          <cell r="K111">
            <v>0.0067232769404896656</v>
          </cell>
        </row>
        <row r="112">
          <cell r="K112">
            <v>0</v>
          </cell>
        </row>
        <row r="113">
          <cell r="K113">
            <v>0.028956123620015452</v>
          </cell>
        </row>
        <row r="114">
          <cell r="K114">
            <v>0.03015586928279499</v>
          </cell>
        </row>
        <row r="115">
          <cell r="K115">
            <v>0.04520166370660473</v>
          </cell>
        </row>
        <row r="116">
          <cell r="K116">
            <v>0.03378744359249086</v>
          </cell>
        </row>
        <row r="117">
          <cell r="K117">
            <v>0.03361201905904395</v>
          </cell>
        </row>
        <row r="118">
          <cell r="K118">
            <v>0.03297517523064766</v>
          </cell>
        </row>
        <row r="119">
          <cell r="K119">
            <v>0.037281542889905574</v>
          </cell>
        </row>
        <row r="120">
          <cell r="K120">
            <v>0.03572401168352244</v>
          </cell>
        </row>
        <row r="121">
          <cell r="K121">
            <v>0.04202121246261828</v>
          </cell>
        </row>
        <row r="122">
          <cell r="K122">
            <v>0.03342194768829027</v>
          </cell>
        </row>
        <row r="123">
          <cell r="K123">
            <v>0.034194340796019906</v>
          </cell>
        </row>
        <row r="124">
          <cell r="K124">
            <v>0.0322519260163519</v>
          </cell>
        </row>
        <row r="125">
          <cell r="K125">
            <v>0.03369286162781571</v>
          </cell>
        </row>
        <row r="126">
          <cell r="K126">
            <v>0.034023552964729434</v>
          </cell>
        </row>
        <row r="127">
          <cell r="K127">
            <v>0.03380077256757726</v>
          </cell>
        </row>
        <row r="128">
          <cell r="K128">
            <v>0.034266272522522526</v>
          </cell>
        </row>
        <row r="129">
          <cell r="K129">
            <v>0.031787292502364416</v>
          </cell>
        </row>
        <row r="130">
          <cell r="K130">
            <v>0.03389782643484482</v>
          </cell>
        </row>
        <row r="131">
          <cell r="K131">
            <v>0.03382104353254736</v>
          </cell>
        </row>
        <row r="132">
          <cell r="K132">
            <v>0.03393729700209824</v>
          </cell>
        </row>
        <row r="133">
          <cell r="K133">
            <v>0.033277784537113504</v>
          </cell>
        </row>
        <row r="134">
          <cell r="K134">
            <v>0</v>
          </cell>
        </row>
        <row r="135">
          <cell r="K135">
            <v>0.03297924756989867</v>
          </cell>
        </row>
        <row r="136">
          <cell r="K136">
            <v>0.03381172393652047</v>
          </cell>
        </row>
        <row r="137">
          <cell r="K137">
            <v>0.03316270466569965</v>
          </cell>
        </row>
        <row r="138">
          <cell r="K138">
            <v>0.03319683156999679</v>
          </cell>
        </row>
        <row r="139">
          <cell r="K139">
            <v>0.02247571946863531</v>
          </cell>
        </row>
        <row r="140">
          <cell r="K140">
            <v>0.02273969334929112</v>
          </cell>
        </row>
        <row r="141">
          <cell r="K141">
            <v>0.022404067968266474</v>
          </cell>
        </row>
        <row r="142">
          <cell r="K142">
            <v>0.01695757437312504</v>
          </cell>
        </row>
        <row r="143">
          <cell r="K143">
            <v>0.016116183315431434</v>
          </cell>
        </row>
        <row r="144">
          <cell r="K144">
            <v>0.030902743806324667</v>
          </cell>
        </row>
        <row r="145">
          <cell r="K145">
            <v>0.02325481229705422</v>
          </cell>
        </row>
        <row r="146">
          <cell r="K146">
            <v>0.022445902240010147</v>
          </cell>
        </row>
        <row r="147">
          <cell r="K147">
            <v>0.022557526227322783</v>
          </cell>
        </row>
        <row r="148">
          <cell r="K148">
            <v>0.010837238528317488</v>
          </cell>
        </row>
        <row r="149">
          <cell r="K149">
            <v>0</v>
          </cell>
        </row>
        <row r="150">
          <cell r="K150">
            <v>0.03659200010148936</v>
          </cell>
        </row>
        <row r="151">
          <cell r="K151">
            <v>0.03657985847544828</v>
          </cell>
        </row>
        <row r="152">
          <cell r="K152">
            <v>0.011553134610835108</v>
          </cell>
        </row>
        <row r="153">
          <cell r="K153">
            <v>0.03474822788905556</v>
          </cell>
        </row>
        <row r="173">
          <cell r="K173">
            <v>0.009298703547850822</v>
          </cell>
        </row>
        <row r="174">
          <cell r="K174">
            <v>0.009709497743205609</v>
          </cell>
        </row>
        <row r="175">
          <cell r="K175">
            <v>0.009643494523617716</v>
          </cell>
        </row>
        <row r="176">
          <cell r="K176">
            <v>0.009483276117583058</v>
          </cell>
        </row>
        <row r="177">
          <cell r="K177">
            <v>0.00993365608750224</v>
          </cell>
        </row>
        <row r="178">
          <cell r="K178">
            <v>0.023086422361677503</v>
          </cell>
        </row>
        <row r="179">
          <cell r="K179">
            <v>0.009953850643902085</v>
          </cell>
        </row>
        <row r="180">
          <cell r="K180">
            <v>0.0021069362833406723</v>
          </cell>
        </row>
        <row r="181">
          <cell r="K181">
            <v>0.019626081533409123</v>
          </cell>
        </row>
        <row r="182">
          <cell r="K182">
            <v>0.02527607699668877</v>
          </cell>
        </row>
        <row r="183">
          <cell r="K183">
            <v>0.013798335578835455</v>
          </cell>
        </row>
        <row r="184">
          <cell r="K184">
            <v>0.011832406641058836</v>
          </cell>
        </row>
        <row r="185">
          <cell r="K185">
            <v>0.011742317283040073</v>
          </cell>
        </row>
        <row r="186">
          <cell r="K186">
            <v>0.009023923462739319</v>
          </cell>
        </row>
        <row r="187">
          <cell r="K187">
            <v>0.010895958018908837</v>
          </cell>
        </row>
        <row r="188">
          <cell r="K188">
            <v>0.006267602073062825</v>
          </cell>
        </row>
        <row r="189">
          <cell r="K189">
            <v>0.011139410187667561</v>
          </cell>
        </row>
        <row r="190">
          <cell r="K190">
            <v>0.011989926415614055</v>
          </cell>
        </row>
        <row r="191">
          <cell r="K191">
            <v>0.011568433357844524</v>
          </cell>
        </row>
        <row r="192">
          <cell r="K192">
            <v>0.011604678495602063</v>
          </cell>
        </row>
        <row r="193">
          <cell r="K193">
            <v>0.011440212913810028</v>
          </cell>
        </row>
        <row r="194">
          <cell r="K194">
            <v>0.011735043225460946</v>
          </cell>
        </row>
        <row r="195">
          <cell r="K195">
            <v>0.006741210854359623</v>
          </cell>
        </row>
        <row r="196">
          <cell r="K196">
            <v>0.010944483591705256</v>
          </cell>
        </row>
        <row r="197">
          <cell r="K197">
            <v>0.010883346922377019</v>
          </cell>
        </row>
        <row r="198">
          <cell r="K198">
            <v>0.0060849999807784305</v>
          </cell>
        </row>
        <row r="199">
          <cell r="K199">
            <v>0.012198397550598436</v>
          </cell>
        </row>
        <row r="200">
          <cell r="K200">
            <v>0.05745443632320939</v>
          </cell>
        </row>
        <row r="201">
          <cell r="K201">
            <v>0.011343961075134044</v>
          </cell>
        </row>
        <row r="202">
          <cell r="K202">
            <v>0.010906026798890267</v>
          </cell>
        </row>
        <row r="203">
          <cell r="K203">
            <v>0.004656579125612246</v>
          </cell>
        </row>
        <row r="204">
          <cell r="K204">
            <v>0.014742677897280562</v>
          </cell>
        </row>
        <row r="205">
          <cell r="K205">
            <v>0</v>
          </cell>
        </row>
        <row r="206">
          <cell r="K206">
            <v>0.009564583828304428</v>
          </cell>
        </row>
        <row r="207">
          <cell r="K207">
            <v>0.009117306683159038</v>
          </cell>
        </row>
        <row r="208">
          <cell r="K208">
            <v>0.033996072655866474</v>
          </cell>
        </row>
        <row r="209">
          <cell r="K209">
            <v>0.02612233675101804</v>
          </cell>
        </row>
        <row r="210">
          <cell r="K210">
            <v>0.02462140247548884</v>
          </cell>
        </row>
        <row r="211">
          <cell r="K211">
            <v>0.0006438378179509554</v>
          </cell>
        </row>
        <row r="212">
          <cell r="K212">
            <v>0.024652066221266995</v>
          </cell>
        </row>
        <row r="213">
          <cell r="K213">
            <v>0.024316071305405595</v>
          </cell>
        </row>
        <row r="214">
          <cell r="K214">
            <v>0.0006547866287099791</v>
          </cell>
        </row>
        <row r="215">
          <cell r="K215">
            <v>0.0009013959317709757</v>
          </cell>
        </row>
        <row r="216">
          <cell r="K216">
            <v>0.0006549777294060341</v>
          </cell>
        </row>
        <row r="217">
          <cell r="K217">
            <v>0.009130593736548204</v>
          </cell>
        </row>
        <row r="218">
          <cell r="K218">
            <v>0.009207098053932345</v>
          </cell>
        </row>
        <row r="219">
          <cell r="K219">
            <v>0.015986069651741295</v>
          </cell>
        </row>
        <row r="220">
          <cell r="K220">
            <v>0.009614008796272222</v>
          </cell>
        </row>
        <row r="221">
          <cell r="K221">
            <v>0.009866692688819227</v>
          </cell>
        </row>
        <row r="222">
          <cell r="K222">
            <v>0.002283217936036927</v>
          </cell>
        </row>
        <row r="223">
          <cell r="K223">
            <v>0.004521238394944047</v>
          </cell>
        </row>
        <row r="224">
          <cell r="K224">
            <v>0.000920031733740254</v>
          </cell>
        </row>
        <row r="225">
          <cell r="K225">
            <v>0.009577806355048112</v>
          </cell>
        </row>
        <row r="226">
          <cell r="K226">
            <v>0.024719525002153363</v>
          </cell>
        </row>
        <row r="227">
          <cell r="K227">
            <v>0.024844308738598567</v>
          </cell>
        </row>
        <row r="228">
          <cell r="K228">
            <v>0.00038863203965055696</v>
          </cell>
        </row>
        <row r="229">
          <cell r="K229">
            <v>0.009557367363818977</v>
          </cell>
        </row>
        <row r="230">
          <cell r="K230">
            <v>0.009644571727350507</v>
          </cell>
        </row>
        <row r="237">
          <cell r="K237">
            <v>0.013215144847818118</v>
          </cell>
        </row>
        <row r="239">
          <cell r="K239">
            <v>0.036953766654498996</v>
          </cell>
        </row>
        <row r="240">
          <cell r="K240">
            <v>0.037837155715849016</v>
          </cell>
        </row>
        <row r="242">
          <cell r="K242">
            <v>0</v>
          </cell>
        </row>
        <row r="243">
          <cell r="K243">
            <v>0.01363027988820218</v>
          </cell>
        </row>
        <row r="244">
          <cell r="K244">
            <v>0.0195155183116077</v>
          </cell>
        </row>
        <row r="245">
          <cell r="K245">
            <v>0.03933605509807003</v>
          </cell>
        </row>
        <row r="246">
          <cell r="K246">
            <v>0.022401547116736992</v>
          </cell>
        </row>
        <row r="247">
          <cell r="K247">
            <v>0</v>
          </cell>
        </row>
        <row r="248">
          <cell r="K248">
            <v>0.02001122281659095</v>
          </cell>
        </row>
        <row r="249">
          <cell r="K249">
            <v>0</v>
          </cell>
        </row>
        <row r="250">
          <cell r="K250">
            <v>0.01597868790169658</v>
          </cell>
        </row>
        <row r="251">
          <cell r="K251">
            <v>0.017845274783608835</v>
          </cell>
        </row>
        <row r="252">
          <cell r="K252">
            <v>0.021327430552600148</v>
          </cell>
        </row>
        <row r="253">
          <cell r="K253">
            <v>0.013398565143947775</v>
          </cell>
        </row>
        <row r="254">
          <cell r="K254">
            <v>0.013348174816207219</v>
          </cell>
        </row>
        <row r="256">
          <cell r="K256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K266">
            <v>0.013630323466966406</v>
          </cell>
        </row>
        <row r="267">
          <cell r="K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K271">
            <v>0</v>
          </cell>
        </row>
        <row r="272">
          <cell r="K272">
            <v>0</v>
          </cell>
        </row>
        <row r="274">
          <cell r="K274">
            <v>0</v>
          </cell>
        </row>
        <row r="279">
          <cell r="K279">
            <v>0</v>
          </cell>
        </row>
        <row r="280">
          <cell r="K280">
            <v>0</v>
          </cell>
        </row>
        <row r="281">
          <cell r="K281">
            <v>0</v>
          </cell>
        </row>
        <row r="282">
          <cell r="K282">
            <v>0</v>
          </cell>
        </row>
        <row r="283">
          <cell r="K283">
            <v>0</v>
          </cell>
        </row>
        <row r="284">
          <cell r="K284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0</v>
          </cell>
        </row>
        <row r="288">
          <cell r="K288">
            <v>0.02123205478591399</v>
          </cell>
        </row>
        <row r="290">
          <cell r="K290">
            <v>0</v>
          </cell>
        </row>
        <row r="292">
          <cell r="K292">
            <v>0</v>
          </cell>
        </row>
        <row r="295">
          <cell r="K295">
            <v>0</v>
          </cell>
        </row>
        <row r="296">
          <cell r="K296">
            <v>0</v>
          </cell>
        </row>
        <row r="297">
          <cell r="K297">
            <v>0</v>
          </cell>
        </row>
        <row r="298">
          <cell r="K298">
            <v>0</v>
          </cell>
        </row>
        <row r="299">
          <cell r="K299">
            <v>0</v>
          </cell>
        </row>
        <row r="300">
          <cell r="K300">
            <v>0</v>
          </cell>
        </row>
        <row r="306">
          <cell r="K306">
            <v>0</v>
          </cell>
        </row>
        <row r="308">
          <cell r="K308">
            <v>0</v>
          </cell>
        </row>
        <row r="309">
          <cell r="K309">
            <v>0.022641707940824186</v>
          </cell>
        </row>
        <row r="310">
          <cell r="K310">
            <v>0</v>
          </cell>
        </row>
        <row r="311">
          <cell r="K311">
            <v>0</v>
          </cell>
        </row>
        <row r="312">
          <cell r="K312">
            <v>0</v>
          </cell>
        </row>
        <row r="313">
          <cell r="K313">
            <v>0</v>
          </cell>
        </row>
        <row r="315">
          <cell r="K315">
            <v>0</v>
          </cell>
        </row>
        <row r="316">
          <cell r="K316">
            <v>0</v>
          </cell>
        </row>
        <row r="319">
          <cell r="J319">
            <v>0</v>
          </cell>
        </row>
        <row r="320">
          <cell r="K320">
            <v>0</v>
          </cell>
        </row>
        <row r="321">
          <cell r="K321">
            <v>0</v>
          </cell>
        </row>
        <row r="322">
          <cell r="K322">
            <v>0</v>
          </cell>
        </row>
        <row r="323">
          <cell r="K323">
            <v>0</v>
          </cell>
        </row>
        <row r="324">
          <cell r="K324">
            <v>0</v>
          </cell>
        </row>
        <row r="327">
          <cell r="K327">
            <v>0</v>
          </cell>
        </row>
        <row r="328">
          <cell r="K328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2">
          <cell r="K332">
            <v>0</v>
          </cell>
        </row>
        <row r="335">
          <cell r="K335">
            <v>0</v>
          </cell>
        </row>
        <row r="337">
          <cell r="K337">
            <v>0</v>
          </cell>
        </row>
        <row r="338">
          <cell r="K338">
            <v>0</v>
          </cell>
        </row>
        <row r="339">
          <cell r="K339">
            <v>0</v>
          </cell>
        </row>
        <row r="340">
          <cell r="K340">
            <v>0</v>
          </cell>
        </row>
        <row r="341">
          <cell r="K341">
            <v>0</v>
          </cell>
        </row>
        <row r="342">
          <cell r="K342">
            <v>0.01867557993372186</v>
          </cell>
        </row>
        <row r="343">
          <cell r="K343">
            <v>0</v>
          </cell>
        </row>
        <row r="344">
          <cell r="K344">
            <v>0</v>
          </cell>
        </row>
        <row r="345">
          <cell r="K345">
            <v>0</v>
          </cell>
        </row>
        <row r="346">
          <cell r="K346">
            <v>0</v>
          </cell>
        </row>
        <row r="347">
          <cell r="K347">
            <v>0</v>
          </cell>
        </row>
        <row r="348">
          <cell r="K348">
            <v>0</v>
          </cell>
        </row>
        <row r="349">
          <cell r="K349">
            <v>0</v>
          </cell>
        </row>
        <row r="350">
          <cell r="K350">
            <v>0</v>
          </cell>
        </row>
        <row r="351">
          <cell r="K351">
            <v>0</v>
          </cell>
        </row>
        <row r="352">
          <cell r="K352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0</v>
          </cell>
        </row>
        <row r="358">
          <cell r="K358">
            <v>0</v>
          </cell>
        </row>
        <row r="359">
          <cell r="J359">
            <v>0</v>
          </cell>
        </row>
        <row r="360">
          <cell r="K360">
            <v>0</v>
          </cell>
        </row>
        <row r="361">
          <cell r="K361">
            <v>0</v>
          </cell>
        </row>
        <row r="362">
          <cell r="K362">
            <v>0</v>
          </cell>
        </row>
        <row r="363">
          <cell r="K363">
            <v>0</v>
          </cell>
        </row>
        <row r="364">
          <cell r="K364">
            <v>0.017924253846748627</v>
          </cell>
        </row>
        <row r="365">
          <cell r="K365">
            <v>0.020101816481636225</v>
          </cell>
        </row>
        <row r="366">
          <cell r="K366">
            <v>0.020202399447609185</v>
          </cell>
        </row>
        <row r="368">
          <cell r="K368">
            <v>0</v>
          </cell>
        </row>
        <row r="369">
          <cell r="K369">
            <v>0</v>
          </cell>
        </row>
        <row r="371">
          <cell r="K371">
            <v>0</v>
          </cell>
        </row>
        <row r="372">
          <cell r="K372">
            <v>0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6">
          <cell r="K376">
            <v>0</v>
          </cell>
        </row>
        <row r="379">
          <cell r="K379">
            <v>0</v>
          </cell>
        </row>
        <row r="380">
          <cell r="K380">
            <v>0</v>
          </cell>
        </row>
        <row r="381">
          <cell r="K381">
            <v>0</v>
          </cell>
        </row>
        <row r="382">
          <cell r="K382">
            <v>0</v>
          </cell>
        </row>
        <row r="383">
          <cell r="K383">
            <v>0</v>
          </cell>
        </row>
        <row r="384">
          <cell r="K384">
            <v>0</v>
          </cell>
        </row>
        <row r="385">
          <cell r="K385">
            <v>0</v>
          </cell>
        </row>
        <row r="386">
          <cell r="K386">
            <v>0</v>
          </cell>
        </row>
        <row r="388">
          <cell r="K388">
            <v>0</v>
          </cell>
        </row>
        <row r="389">
          <cell r="K389">
            <v>0</v>
          </cell>
        </row>
        <row r="390">
          <cell r="K390">
            <v>0</v>
          </cell>
        </row>
        <row r="391">
          <cell r="K391">
            <v>0</v>
          </cell>
        </row>
        <row r="392">
          <cell r="K392">
            <v>0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0.01553119891644482</v>
          </cell>
        </row>
        <row r="396">
          <cell r="K396">
            <v>0</v>
          </cell>
        </row>
        <row r="397">
          <cell r="K397">
            <v>0</v>
          </cell>
        </row>
        <row r="398">
          <cell r="K398">
            <v>0</v>
          </cell>
        </row>
        <row r="399">
          <cell r="K399">
            <v>0</v>
          </cell>
        </row>
        <row r="400">
          <cell r="K400">
            <v>0.035371654975318266</v>
          </cell>
        </row>
        <row r="401">
          <cell r="K401">
            <v>0</v>
          </cell>
        </row>
        <row r="402">
          <cell r="K402">
            <v>0</v>
          </cell>
        </row>
        <row r="403">
          <cell r="K403">
            <v>0</v>
          </cell>
        </row>
        <row r="404">
          <cell r="K404">
            <v>0</v>
          </cell>
        </row>
        <row r="405">
          <cell r="K405">
            <v>0</v>
          </cell>
        </row>
        <row r="406">
          <cell r="K40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затр на 1 рабочего."/>
      <sheetName val="Расч по домам"/>
      <sheetName val="Амортизац ГСМ Эл.эн.зап.ч"/>
      <sheetName val="Материал "/>
    </sheetNames>
    <sheetDataSet>
      <sheetData sheetId="1">
        <row r="199">
          <cell r="J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5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K8" sqref="K8"/>
    </sheetView>
  </sheetViews>
  <sheetFormatPr defaultColWidth="9.00390625" defaultRowHeight="12.75"/>
  <cols>
    <col min="1" max="1" width="4.25390625" style="0" hidden="1" customWidth="1"/>
    <col min="2" max="2" width="13.125" style="0" customWidth="1"/>
    <col min="3" max="3" width="4.00390625" style="0" customWidth="1"/>
    <col min="4" max="4" width="3.375" style="0" customWidth="1"/>
    <col min="5" max="5" width="6.625" style="0" customWidth="1"/>
    <col min="6" max="6" width="7.75390625" style="0" hidden="1" customWidth="1"/>
    <col min="7" max="8" width="6.00390625" style="0" customWidth="1"/>
    <col min="9" max="9" width="10.625" style="0" hidden="1" customWidth="1"/>
    <col min="10" max="10" width="6.375" style="0" customWidth="1"/>
    <col min="11" max="11" width="5.875" style="0" customWidth="1"/>
    <col min="12" max="13" width="6.125" style="0" customWidth="1"/>
    <col min="14" max="14" width="5.875" style="0" customWidth="1"/>
    <col min="15" max="15" width="5.375" style="0" customWidth="1"/>
    <col min="16" max="16" width="13.125" style="0" customWidth="1"/>
    <col min="17" max="17" width="13.625" style="0" customWidth="1"/>
    <col min="18" max="18" width="5.75390625" style="0" customWidth="1"/>
    <col min="19" max="19" width="5.875" style="0" hidden="1" customWidth="1"/>
    <col min="20" max="20" width="6.125" style="0" customWidth="1"/>
    <col min="21" max="21" width="6.00390625" style="0" customWidth="1"/>
    <col min="22" max="23" width="5.25390625" style="0" customWidth="1"/>
    <col min="24" max="24" width="5.375" style="0" customWidth="1"/>
    <col min="25" max="25" width="10.125" style="0" hidden="1" customWidth="1"/>
    <col min="26" max="26" width="7.75390625" style="0" hidden="1" customWidth="1"/>
    <col min="27" max="27" width="8.25390625" style="0" hidden="1" customWidth="1"/>
    <col min="28" max="28" width="0.12890625" style="0" hidden="1" customWidth="1"/>
    <col min="29" max="29" width="0.74609375" style="0" hidden="1" customWidth="1"/>
    <col min="30" max="30" width="13.00390625" style="0" hidden="1" customWidth="1"/>
    <col min="31" max="31" width="5.375" style="0" customWidth="1"/>
    <col min="32" max="32" width="7.25390625" style="0" hidden="1" customWidth="1"/>
    <col min="33" max="33" width="10.875" style="0" hidden="1" customWidth="1"/>
    <col min="34" max="34" width="9.125" style="0" hidden="1" customWidth="1"/>
    <col min="35" max="35" width="6.125" style="0" customWidth="1"/>
  </cols>
  <sheetData>
    <row r="1" spans="2:36" ht="14.25" customHeight="1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387" t="s">
        <v>166</v>
      </c>
      <c r="P1" s="387"/>
      <c r="Q1" s="387"/>
      <c r="R1" s="387"/>
      <c r="S1" s="387"/>
      <c r="T1" s="387"/>
      <c r="U1" s="387"/>
      <c r="V1" s="387"/>
      <c r="W1" s="245"/>
      <c r="X1" s="245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2:36" ht="0.75" customHeight="1" hidden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387"/>
      <c r="P2" s="387"/>
      <c r="Q2" s="387"/>
      <c r="R2" s="387"/>
      <c r="S2" s="387"/>
      <c r="T2" s="387"/>
      <c r="U2" s="387"/>
      <c r="V2" s="387"/>
      <c r="W2" s="245"/>
      <c r="X2" s="245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2:36" ht="18" customHeight="1" hidden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387"/>
      <c r="P3" s="387"/>
      <c r="Q3" s="387"/>
      <c r="R3" s="387"/>
      <c r="S3" s="387"/>
      <c r="T3" s="387"/>
      <c r="U3" s="387"/>
      <c r="V3" s="387"/>
      <c r="W3" s="245"/>
      <c r="X3" s="245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</row>
    <row r="4" spans="2:36" ht="19.5" customHeight="1" hidden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92"/>
      <c r="P4" s="192"/>
      <c r="Q4" s="192"/>
      <c r="R4" s="396"/>
      <c r="S4" s="396"/>
      <c r="T4" s="396"/>
      <c r="U4" s="396"/>
      <c r="V4" s="396"/>
      <c r="W4" s="246"/>
      <c r="X4" s="246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</row>
    <row r="5" spans="2:36" ht="16.5" customHeight="1" hidden="1">
      <c r="B5" s="170"/>
      <c r="C5" s="170"/>
      <c r="D5" s="170"/>
      <c r="E5" s="247"/>
      <c r="F5" s="170"/>
      <c r="G5" s="170"/>
      <c r="H5" s="170"/>
      <c r="I5" s="170"/>
      <c r="J5" s="170"/>
      <c r="K5" s="170"/>
      <c r="L5" s="170"/>
      <c r="M5" s="170"/>
      <c r="N5" s="170"/>
      <c r="O5" s="192"/>
      <c r="P5" s="192"/>
      <c r="Q5" s="192"/>
      <c r="R5" s="192"/>
      <c r="S5" s="192"/>
      <c r="T5" s="396"/>
      <c r="U5" s="396"/>
      <c r="V5" s="396"/>
      <c r="W5" s="246"/>
      <c r="X5" s="246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</row>
    <row r="6" spans="2:36" ht="17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92" t="s">
        <v>147</v>
      </c>
      <c r="P6" s="192"/>
      <c r="Q6" s="192"/>
      <c r="R6" s="192"/>
      <c r="S6" s="192"/>
      <c r="T6" s="192"/>
      <c r="U6" s="192"/>
      <c r="V6" s="192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</row>
    <row r="7" spans="2:36" ht="16.5" customHeight="1"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92" t="s">
        <v>178</v>
      </c>
      <c r="P7" s="192"/>
      <c r="Q7" s="192"/>
      <c r="R7" s="192"/>
      <c r="S7" s="192"/>
      <c r="T7" s="192"/>
      <c r="U7" s="192"/>
      <c r="V7" s="192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</row>
    <row r="8" spans="2:36" ht="14.2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92" t="s">
        <v>127</v>
      </c>
      <c r="P8" s="386">
        <v>43572</v>
      </c>
      <c r="Q8" s="386"/>
      <c r="R8" s="192"/>
      <c r="S8" s="192"/>
      <c r="T8" s="192"/>
      <c r="U8" s="192"/>
      <c r="V8" s="192">
        <v>197</v>
      </c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</row>
    <row r="9" spans="1:36" ht="19.5" customHeight="1">
      <c r="A9" s="2"/>
      <c r="B9" s="165"/>
      <c r="C9" s="393" t="s">
        <v>179</v>
      </c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1:36" ht="17.25" customHeight="1">
      <c r="A10" s="2"/>
      <c r="B10" s="165"/>
      <c r="C10" s="165"/>
      <c r="D10" s="165"/>
      <c r="E10" s="392" t="s">
        <v>149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</row>
    <row r="11" spans="1:36" ht="3.75" customHeight="1" thickBot="1">
      <c r="A11" s="2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248"/>
      <c r="Q11" s="165"/>
      <c r="R11" s="165"/>
      <c r="S11" s="165"/>
      <c r="T11" s="165"/>
      <c r="U11" s="165"/>
      <c r="V11" s="165"/>
      <c r="W11" s="165"/>
      <c r="X11" s="165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ht="101.25" customHeight="1">
      <c r="A12" s="410" t="s">
        <v>12</v>
      </c>
      <c r="B12" s="390" t="s">
        <v>58</v>
      </c>
      <c r="C12" s="390" t="s">
        <v>59</v>
      </c>
      <c r="D12" s="390" t="s">
        <v>126</v>
      </c>
      <c r="E12" s="397" t="s">
        <v>137</v>
      </c>
      <c r="F12" s="397" t="s">
        <v>21</v>
      </c>
      <c r="G12" s="401" t="s">
        <v>60</v>
      </c>
      <c r="H12" s="407" t="s">
        <v>130</v>
      </c>
      <c r="I12" s="408"/>
      <c r="J12" s="408"/>
      <c r="K12" s="409"/>
      <c r="L12" s="414" t="s">
        <v>128</v>
      </c>
      <c r="M12" s="412" t="s">
        <v>183</v>
      </c>
      <c r="N12" s="405" t="s">
        <v>129</v>
      </c>
      <c r="O12" s="399" t="s">
        <v>121</v>
      </c>
      <c r="P12" s="390" t="s">
        <v>64</v>
      </c>
      <c r="Q12" s="390" t="s">
        <v>122</v>
      </c>
      <c r="R12" s="388" t="s">
        <v>120</v>
      </c>
      <c r="S12" s="390"/>
      <c r="T12" s="390" t="s">
        <v>65</v>
      </c>
      <c r="U12" s="390" t="s">
        <v>66</v>
      </c>
      <c r="V12" s="390" t="s">
        <v>125</v>
      </c>
      <c r="W12" s="417" t="s">
        <v>68</v>
      </c>
      <c r="X12" s="416" t="s">
        <v>146</v>
      </c>
      <c r="Y12" s="438" t="s">
        <v>22</v>
      </c>
      <c r="Z12" s="437" t="s">
        <v>67</v>
      </c>
      <c r="AA12" s="170"/>
      <c r="AB12" s="170"/>
      <c r="AC12" s="445" t="s">
        <v>184</v>
      </c>
      <c r="AD12" s="170"/>
      <c r="AE12" s="442" t="s">
        <v>185</v>
      </c>
      <c r="AF12" s="444" t="s">
        <v>141</v>
      </c>
      <c r="AG12" s="170"/>
      <c r="AH12" s="447" t="s">
        <v>150</v>
      </c>
      <c r="AI12" s="442" t="s">
        <v>186</v>
      </c>
      <c r="AJ12" s="170"/>
    </row>
    <row r="13" spans="1:36" ht="178.5" customHeight="1" thickBot="1">
      <c r="A13" s="411"/>
      <c r="B13" s="391"/>
      <c r="C13" s="391"/>
      <c r="D13" s="391"/>
      <c r="E13" s="398"/>
      <c r="F13" s="398"/>
      <c r="G13" s="402"/>
      <c r="H13" s="249" t="s">
        <v>61</v>
      </c>
      <c r="I13" s="250"/>
      <c r="J13" s="251" t="s">
        <v>62</v>
      </c>
      <c r="K13" s="252" t="s">
        <v>63</v>
      </c>
      <c r="L13" s="415"/>
      <c r="M13" s="413"/>
      <c r="N13" s="406"/>
      <c r="O13" s="400"/>
      <c r="P13" s="391"/>
      <c r="Q13" s="391"/>
      <c r="R13" s="389"/>
      <c r="S13" s="391"/>
      <c r="T13" s="391"/>
      <c r="U13" s="391"/>
      <c r="V13" s="391"/>
      <c r="W13" s="418"/>
      <c r="X13" s="416"/>
      <c r="Y13" s="439"/>
      <c r="Z13" s="437"/>
      <c r="AA13" s="170"/>
      <c r="AB13" s="170"/>
      <c r="AC13" s="446"/>
      <c r="AD13" s="170"/>
      <c r="AE13" s="443"/>
      <c r="AF13" s="444"/>
      <c r="AG13" s="170"/>
      <c r="AH13" s="448"/>
      <c r="AI13" s="443"/>
      <c r="AJ13" s="170"/>
    </row>
    <row r="14" spans="1:36" ht="11.25" customHeight="1">
      <c r="A14" s="8">
        <v>1</v>
      </c>
      <c r="B14" s="253">
        <v>1</v>
      </c>
      <c r="C14" s="253">
        <v>2</v>
      </c>
      <c r="D14" s="253">
        <v>3</v>
      </c>
      <c r="E14" s="254">
        <v>4</v>
      </c>
      <c r="F14" s="255"/>
      <c r="G14" s="256">
        <v>5</v>
      </c>
      <c r="H14" s="257">
        <v>6</v>
      </c>
      <c r="I14" s="258"/>
      <c r="J14" s="258">
        <v>7</v>
      </c>
      <c r="K14" s="259">
        <v>8</v>
      </c>
      <c r="L14" s="260">
        <v>9</v>
      </c>
      <c r="M14" s="261">
        <v>10</v>
      </c>
      <c r="N14" s="262">
        <v>11</v>
      </c>
      <c r="O14" s="263">
        <v>12</v>
      </c>
      <c r="P14" s="264">
        <v>13</v>
      </c>
      <c r="Q14" s="264">
        <v>14</v>
      </c>
      <c r="R14" s="264">
        <v>15</v>
      </c>
      <c r="S14" s="228"/>
      <c r="T14" s="228">
        <v>16</v>
      </c>
      <c r="U14" s="264">
        <v>17</v>
      </c>
      <c r="V14" s="228">
        <v>18</v>
      </c>
      <c r="W14" s="265">
        <v>19</v>
      </c>
      <c r="X14" s="264">
        <v>20</v>
      </c>
      <c r="Y14" s="266"/>
      <c r="Z14" s="267">
        <v>20</v>
      </c>
      <c r="AA14" s="170"/>
      <c r="AB14" s="170"/>
      <c r="AC14" s="268"/>
      <c r="AD14" s="170"/>
      <c r="AE14" s="178">
        <v>21</v>
      </c>
      <c r="AF14" s="269"/>
      <c r="AG14" s="170"/>
      <c r="AH14" s="269"/>
      <c r="AI14" s="178">
        <v>22</v>
      </c>
      <c r="AJ14" s="170"/>
    </row>
    <row r="15" spans="1:36" ht="12.75" hidden="1">
      <c r="A15" s="9">
        <v>1</v>
      </c>
      <c r="B15" s="270" t="s">
        <v>0</v>
      </c>
      <c r="C15" s="270">
        <v>18</v>
      </c>
      <c r="D15" s="270">
        <v>1</v>
      </c>
      <c r="E15" s="270"/>
      <c r="F15" s="271">
        <v>0</v>
      </c>
      <c r="G15" s="272"/>
      <c r="H15" s="273"/>
      <c r="I15" s="227"/>
      <c r="J15" s="227">
        <f>'[14]Расч по домам'!$M$5</f>
        <v>0</v>
      </c>
      <c r="K15" s="242">
        <v>0</v>
      </c>
      <c r="L15" s="273">
        <v>0</v>
      </c>
      <c r="M15" s="227">
        <v>0</v>
      </c>
      <c r="N15" s="242">
        <v>0</v>
      </c>
      <c r="O15" s="274">
        <v>0</v>
      </c>
      <c r="P15" s="227">
        <v>0</v>
      </c>
      <c r="Q15" s="227"/>
      <c r="R15" s="230">
        <v>0</v>
      </c>
      <c r="S15" s="230"/>
      <c r="T15" s="227"/>
      <c r="U15" s="227">
        <f>'[3]Расч по домам'!$M$5</f>
        <v>0</v>
      </c>
      <c r="V15" s="230">
        <f>S15+R15+Q15+P15+O15+N15+M15+L15+K15+J15+I15+H15+G15+F15+T15+U15</f>
        <v>0</v>
      </c>
      <c r="W15" s="231"/>
      <c r="X15" s="275"/>
      <c r="Y15" s="276">
        <f>V15*1.1*1.2</f>
        <v>0</v>
      </c>
      <c r="Z15" s="277"/>
      <c r="AA15" s="170"/>
      <c r="AB15" s="170"/>
      <c r="AC15" s="268"/>
      <c r="AD15" s="170"/>
      <c r="AE15" s="178"/>
      <c r="AF15" s="269"/>
      <c r="AG15" s="170"/>
      <c r="AH15" s="269"/>
      <c r="AI15" s="178"/>
      <c r="AJ15" s="170"/>
    </row>
    <row r="16" spans="1:36" ht="12.75" hidden="1">
      <c r="A16" s="9">
        <v>2</v>
      </c>
      <c r="B16" s="270" t="s">
        <v>1</v>
      </c>
      <c r="C16" s="270">
        <v>3</v>
      </c>
      <c r="D16" s="270">
        <v>1</v>
      </c>
      <c r="E16" s="270"/>
      <c r="F16" s="278">
        <v>0</v>
      </c>
      <c r="G16" s="272"/>
      <c r="H16" s="273"/>
      <c r="I16" s="227"/>
      <c r="J16" s="227">
        <f>'[14]Расч по домам'!$M$6</f>
        <v>0</v>
      </c>
      <c r="K16" s="242">
        <v>0</v>
      </c>
      <c r="L16" s="273">
        <v>0</v>
      </c>
      <c r="M16" s="227">
        <v>0</v>
      </c>
      <c r="N16" s="242">
        <v>0</v>
      </c>
      <c r="O16" s="274">
        <v>0</v>
      </c>
      <c r="P16" s="227">
        <v>0</v>
      </c>
      <c r="Q16" s="227"/>
      <c r="R16" s="230">
        <v>0</v>
      </c>
      <c r="S16" s="230"/>
      <c r="T16" s="227"/>
      <c r="U16" s="227">
        <f>'[3]Расч по домам'!$M$6</f>
        <v>0</v>
      </c>
      <c r="V16" s="230">
        <f>S16+R16+Q16+P16+O16+N16+M16+L16+K16+J16+I16+H16+G16+F16+T16+U16</f>
        <v>0</v>
      </c>
      <c r="W16" s="231"/>
      <c r="X16" s="275"/>
      <c r="Y16" s="276">
        <f aca="true" t="shared" si="0" ref="Y16:Y79">V16*1.1*1.2</f>
        <v>0</v>
      </c>
      <c r="Z16" s="277"/>
      <c r="AA16" s="170"/>
      <c r="AB16" s="170"/>
      <c r="AC16" s="268"/>
      <c r="AD16" s="170"/>
      <c r="AE16" s="178"/>
      <c r="AF16" s="269"/>
      <c r="AG16" s="170"/>
      <c r="AH16" s="269"/>
      <c r="AI16" s="178"/>
      <c r="AJ16" s="170"/>
    </row>
    <row r="17" spans="1:36" ht="12.75" hidden="1">
      <c r="A17" s="9">
        <v>3</v>
      </c>
      <c r="B17" s="270" t="s">
        <v>1</v>
      </c>
      <c r="C17" s="270">
        <v>13</v>
      </c>
      <c r="D17" s="270">
        <v>1</v>
      </c>
      <c r="E17" s="270"/>
      <c r="F17" s="278">
        <v>0</v>
      </c>
      <c r="G17" s="272"/>
      <c r="H17" s="273"/>
      <c r="I17" s="227"/>
      <c r="J17" s="227">
        <f>'[14]Расч по домам'!$M$7</f>
        <v>0</v>
      </c>
      <c r="K17" s="242">
        <v>0</v>
      </c>
      <c r="L17" s="273">
        <v>0</v>
      </c>
      <c r="M17" s="227">
        <v>0</v>
      </c>
      <c r="N17" s="242">
        <v>0</v>
      </c>
      <c r="O17" s="274">
        <v>0</v>
      </c>
      <c r="P17" s="227">
        <v>0</v>
      </c>
      <c r="Q17" s="227"/>
      <c r="R17" s="230">
        <v>0</v>
      </c>
      <c r="S17" s="230"/>
      <c r="T17" s="227"/>
      <c r="U17" s="227">
        <f>'[3]Расч по домам'!$M$7</f>
        <v>0</v>
      </c>
      <c r="V17" s="230">
        <f>S17+R17+Q17+P17+O17+N17+M17+L17+K17+J17+I17+H17+G17+F17+T17+U17</f>
        <v>0</v>
      </c>
      <c r="W17" s="231"/>
      <c r="X17" s="275"/>
      <c r="Y17" s="276">
        <f t="shared" si="0"/>
        <v>0</v>
      </c>
      <c r="Z17" s="277"/>
      <c r="AA17" s="170"/>
      <c r="AB17" s="170"/>
      <c r="AC17" s="268"/>
      <c r="AD17" s="170"/>
      <c r="AE17" s="178"/>
      <c r="AF17" s="269"/>
      <c r="AG17" s="170"/>
      <c r="AH17" s="269"/>
      <c r="AI17" s="178"/>
      <c r="AJ17" s="170"/>
    </row>
    <row r="18" spans="1:36" ht="12.75" hidden="1">
      <c r="A18" s="9">
        <v>4</v>
      </c>
      <c r="B18" s="270" t="s">
        <v>2</v>
      </c>
      <c r="C18" s="270">
        <v>1</v>
      </c>
      <c r="D18" s="270">
        <v>1</v>
      </c>
      <c r="E18" s="270"/>
      <c r="F18" s="278">
        <v>0</v>
      </c>
      <c r="G18" s="272"/>
      <c r="H18" s="273"/>
      <c r="I18" s="227"/>
      <c r="J18" s="227">
        <f>'[14]Расч по домам'!$M$8</f>
        <v>0</v>
      </c>
      <c r="K18" s="242">
        <v>0</v>
      </c>
      <c r="L18" s="273">
        <v>0</v>
      </c>
      <c r="M18" s="227">
        <v>0</v>
      </c>
      <c r="N18" s="242">
        <v>0</v>
      </c>
      <c r="O18" s="274">
        <v>0</v>
      </c>
      <c r="P18" s="227">
        <v>0</v>
      </c>
      <c r="Q18" s="227"/>
      <c r="R18" s="230">
        <v>0</v>
      </c>
      <c r="S18" s="230"/>
      <c r="T18" s="227"/>
      <c r="U18" s="227">
        <f>'[3]Расч по домам'!$M$8</f>
        <v>0</v>
      </c>
      <c r="V18" s="230">
        <f>S18+R18+Q18+P18+O18+N18+M18+L18+K18+J18+I18+H18+G18+F18+T18+U18</f>
        <v>0</v>
      </c>
      <c r="W18" s="231"/>
      <c r="X18" s="275"/>
      <c r="Y18" s="276">
        <f t="shared" si="0"/>
        <v>0</v>
      </c>
      <c r="Z18" s="277"/>
      <c r="AA18" s="170"/>
      <c r="AB18" s="170"/>
      <c r="AC18" s="268"/>
      <c r="AD18" s="170"/>
      <c r="AE18" s="178"/>
      <c r="AF18" s="269"/>
      <c r="AG18" s="170"/>
      <c r="AH18" s="269"/>
      <c r="AI18" s="178"/>
      <c r="AJ18" s="170"/>
    </row>
    <row r="19" spans="1:36" ht="12.75" hidden="1">
      <c r="A19" s="9">
        <v>5</v>
      </c>
      <c r="B19" s="270" t="s">
        <v>2</v>
      </c>
      <c r="C19" s="270">
        <v>3</v>
      </c>
      <c r="D19" s="270">
        <v>1</v>
      </c>
      <c r="E19" s="270"/>
      <c r="F19" s="278">
        <v>0</v>
      </c>
      <c r="G19" s="272"/>
      <c r="H19" s="273"/>
      <c r="I19" s="227"/>
      <c r="J19" s="227">
        <f>'[14]Расч по домам'!$M$9</f>
        <v>0</v>
      </c>
      <c r="K19" s="242">
        <v>0</v>
      </c>
      <c r="L19" s="273">
        <v>0</v>
      </c>
      <c r="M19" s="227">
        <v>0</v>
      </c>
      <c r="N19" s="242">
        <v>0</v>
      </c>
      <c r="O19" s="274">
        <v>0</v>
      </c>
      <c r="P19" s="227">
        <v>0</v>
      </c>
      <c r="Q19" s="227"/>
      <c r="R19" s="230">
        <v>0</v>
      </c>
      <c r="S19" s="230"/>
      <c r="T19" s="227"/>
      <c r="U19" s="227">
        <f>'[3]Расч по домам'!$M$9</f>
        <v>0</v>
      </c>
      <c r="V19" s="230">
        <f>S19+R19+Q19+P19+O19+N19+M19+L19+K19+J19+I19+H19+G19+F19+T19+U19</f>
        <v>0</v>
      </c>
      <c r="W19" s="231"/>
      <c r="X19" s="275"/>
      <c r="Y19" s="276">
        <f t="shared" si="0"/>
        <v>0</v>
      </c>
      <c r="Z19" s="277"/>
      <c r="AA19" s="170"/>
      <c r="AB19" s="170"/>
      <c r="AC19" s="268"/>
      <c r="AD19" s="170"/>
      <c r="AE19" s="178"/>
      <c r="AF19" s="269"/>
      <c r="AG19" s="170"/>
      <c r="AH19" s="269"/>
      <c r="AI19" s="178"/>
      <c r="AJ19" s="170"/>
    </row>
    <row r="20" spans="1:36" ht="12.75" hidden="1">
      <c r="A20" s="9">
        <v>6</v>
      </c>
      <c r="B20" s="270" t="s">
        <v>3</v>
      </c>
      <c r="C20" s="270">
        <v>85</v>
      </c>
      <c r="D20" s="270">
        <v>1</v>
      </c>
      <c r="E20" s="270"/>
      <c r="F20" s="278">
        <v>0</v>
      </c>
      <c r="G20" s="272"/>
      <c r="H20" s="273"/>
      <c r="I20" s="227"/>
      <c r="J20" s="227">
        <f>'[14]Расч по домам'!$M$10</f>
        <v>0</v>
      </c>
      <c r="K20" s="242">
        <v>0</v>
      </c>
      <c r="L20" s="273">
        <v>0</v>
      </c>
      <c r="M20" s="227">
        <v>0</v>
      </c>
      <c r="N20" s="242">
        <v>0</v>
      </c>
      <c r="O20" s="274">
        <v>0</v>
      </c>
      <c r="P20" s="227">
        <v>0</v>
      </c>
      <c r="Q20" s="227"/>
      <c r="R20" s="230">
        <v>0</v>
      </c>
      <c r="S20" s="230"/>
      <c r="T20" s="227"/>
      <c r="U20" s="227">
        <f>'[3]Расч по домам'!$M$10</f>
        <v>0</v>
      </c>
      <c r="V20" s="230">
        <f>S20+R20+Q20+P20+O20+N20+M20+L20+K20+J20+I20+H20+G20+F20+T20</f>
        <v>0</v>
      </c>
      <c r="W20" s="231"/>
      <c r="X20" s="275"/>
      <c r="Y20" s="276">
        <f t="shared" si="0"/>
        <v>0</v>
      </c>
      <c r="Z20" s="277"/>
      <c r="AA20" s="170"/>
      <c r="AB20" s="170"/>
      <c r="AC20" s="268"/>
      <c r="AD20" s="170"/>
      <c r="AE20" s="178"/>
      <c r="AF20" s="269"/>
      <c r="AG20" s="170"/>
      <c r="AH20" s="269"/>
      <c r="AI20" s="178"/>
      <c r="AJ20" s="170"/>
    </row>
    <row r="21" spans="1:36" ht="12" customHeight="1" hidden="1">
      <c r="A21" s="9">
        <v>7</v>
      </c>
      <c r="B21" s="270" t="s">
        <v>3</v>
      </c>
      <c r="C21" s="270">
        <v>107</v>
      </c>
      <c r="D21" s="270">
        <v>1</v>
      </c>
      <c r="E21" s="270"/>
      <c r="F21" s="278">
        <v>0</v>
      </c>
      <c r="G21" s="272"/>
      <c r="H21" s="273"/>
      <c r="I21" s="227"/>
      <c r="J21" s="227">
        <f>'[14]Расч по домам'!$M$11</f>
        <v>0</v>
      </c>
      <c r="K21" s="242">
        <v>0</v>
      </c>
      <c r="L21" s="273">
        <v>0</v>
      </c>
      <c r="M21" s="227">
        <v>0</v>
      </c>
      <c r="N21" s="242">
        <v>0</v>
      </c>
      <c r="O21" s="274">
        <v>0</v>
      </c>
      <c r="P21" s="227">
        <v>0</v>
      </c>
      <c r="Q21" s="227"/>
      <c r="R21" s="230">
        <v>0</v>
      </c>
      <c r="S21" s="230"/>
      <c r="T21" s="227"/>
      <c r="U21" s="227">
        <f>'[3]Расч по домам'!$M$11</f>
        <v>0</v>
      </c>
      <c r="V21" s="230">
        <f>S21+R21+Q21+P21+O21+N21+M21+L21+K21+J21+I21+H21+G21+F21+T21+U21</f>
        <v>0</v>
      </c>
      <c r="W21" s="231"/>
      <c r="X21" s="275"/>
      <c r="Y21" s="276">
        <f t="shared" si="0"/>
        <v>0</v>
      </c>
      <c r="Z21" s="277"/>
      <c r="AA21" s="170"/>
      <c r="AB21" s="170"/>
      <c r="AC21" s="268"/>
      <c r="AD21" s="170"/>
      <c r="AE21" s="178"/>
      <c r="AF21" s="269"/>
      <c r="AG21" s="170"/>
      <c r="AH21" s="269"/>
      <c r="AI21" s="178"/>
      <c r="AJ21" s="170"/>
    </row>
    <row r="22" spans="1:36" ht="0.75" customHeight="1" hidden="1" thickBot="1">
      <c r="A22" s="10">
        <v>8</v>
      </c>
      <c r="B22" s="279" t="s">
        <v>4</v>
      </c>
      <c r="C22" s="279">
        <v>5</v>
      </c>
      <c r="D22" s="279">
        <v>1</v>
      </c>
      <c r="E22" s="279"/>
      <c r="F22" s="280">
        <v>0</v>
      </c>
      <c r="G22" s="272"/>
      <c r="H22" s="281"/>
      <c r="I22" s="229"/>
      <c r="J22" s="229">
        <f>'[14]Расч по домам'!$M$12</f>
        <v>0</v>
      </c>
      <c r="K22" s="244">
        <v>0</v>
      </c>
      <c r="L22" s="281">
        <v>0</v>
      </c>
      <c r="M22" s="229">
        <v>0</v>
      </c>
      <c r="N22" s="244">
        <v>0</v>
      </c>
      <c r="O22" s="282">
        <v>0</v>
      </c>
      <c r="P22" s="229">
        <v>0</v>
      </c>
      <c r="Q22" s="227"/>
      <c r="R22" s="283">
        <v>0</v>
      </c>
      <c r="S22" s="283"/>
      <c r="T22" s="284"/>
      <c r="U22" s="229">
        <f>'[3]Расч по домам'!$M$12</f>
        <v>0</v>
      </c>
      <c r="V22" s="230">
        <f>S22+R22+Q22+P22+O22+N22+M22+L22+K22+J22+I22+H22+G22+F22+T22+U22</f>
        <v>0</v>
      </c>
      <c r="W22" s="231"/>
      <c r="X22" s="275"/>
      <c r="Y22" s="276">
        <f t="shared" si="0"/>
        <v>0</v>
      </c>
      <c r="Z22" s="277"/>
      <c r="AA22" s="170"/>
      <c r="AB22" s="170"/>
      <c r="AC22" s="268"/>
      <c r="AD22" s="170"/>
      <c r="AE22" s="178"/>
      <c r="AF22" s="269"/>
      <c r="AG22" s="170"/>
      <c r="AH22" s="269"/>
      <c r="AI22" s="178"/>
      <c r="AJ22" s="170"/>
    </row>
    <row r="23" spans="1:36" ht="12.75">
      <c r="A23" s="4">
        <v>1</v>
      </c>
      <c r="B23" s="285" t="s">
        <v>69</v>
      </c>
      <c r="C23" s="285">
        <v>3</v>
      </c>
      <c r="D23" s="285">
        <v>2</v>
      </c>
      <c r="E23" s="228">
        <v>583.33</v>
      </c>
      <c r="F23" s="227"/>
      <c r="G23" s="286">
        <f>'[12]Расч по домам'!$Y$13</f>
        <v>1.3398212885787921</v>
      </c>
      <c r="H23" s="287">
        <f>'[11]Норм по домам'!$Q$15</f>
        <v>0.31688947860872835</v>
      </c>
      <c r="I23" s="288"/>
      <c r="J23" s="288">
        <f>'[14]Расч по домам'!$M$13</f>
        <v>0.05074926615798414</v>
      </c>
      <c r="K23" s="289">
        <f>'[16]Расч по домам'!$G$13</f>
        <v>0.0140442470266836</v>
      </c>
      <c r="L23" s="287">
        <f>'[6]Расч по домам'!$G$13</f>
        <v>0</v>
      </c>
      <c r="M23" s="288">
        <v>0</v>
      </c>
      <c r="N23" s="289">
        <v>0</v>
      </c>
      <c r="O23" s="290">
        <f>'[4]Расч. по домам на электр'!$P$16</f>
        <v>0.15929434867706632</v>
      </c>
      <c r="P23" s="288">
        <v>0</v>
      </c>
      <c r="Q23" s="288">
        <f>'[18]Расч. по домам на электр'!$P$16</f>
        <v>0.2160259201481151</v>
      </c>
      <c r="R23" s="291">
        <v>0.5</v>
      </c>
      <c r="S23" s="291">
        <v>0</v>
      </c>
      <c r="T23" s="288">
        <f>'[25]Расч по домам на посыпку и расч'!$H$13</f>
        <v>0.011984784101462658</v>
      </c>
      <c r="U23" s="288">
        <f>'[3]Расч по домам'!$M$13</f>
        <v>0.02413962594071966</v>
      </c>
      <c r="V23" s="230">
        <f>G23+H23+J23+K23+L23+M23+N23+O23+P23+Q23+R23+S23+T23+U23</f>
        <v>2.632948959239552</v>
      </c>
      <c r="W23" s="231">
        <f>V23*1.05</f>
        <v>2.76459640720153</v>
      </c>
      <c r="X23" s="230">
        <f>W23*1.2</f>
        <v>3.3175156886418358</v>
      </c>
      <c r="Y23" s="292">
        <f t="shared" si="0"/>
        <v>3.475492626196209</v>
      </c>
      <c r="Z23" s="293">
        <f>W23/0.95</f>
        <v>2.9101014812647685</v>
      </c>
      <c r="AA23" s="294">
        <f>X23*E23</f>
        <v>1935.206426655442</v>
      </c>
      <c r="AB23" s="294">
        <f>W23*E23</f>
        <v>1612.6720222128686</v>
      </c>
      <c r="AC23" s="295">
        <f>(G23+H23+J23+K23+O23+P23+Q23+R23+T23+U23)*1.05*1.2</f>
        <v>3.3175156886418358</v>
      </c>
      <c r="AD23" s="296">
        <f>V23*E23</f>
        <v>1535.878116393208</v>
      </c>
      <c r="AE23" s="277">
        <f>X23*1.05</f>
        <v>3.4833914730739277</v>
      </c>
      <c r="AF23" s="297">
        <f>L23+M23+N23*1.05*1.2</f>
        <v>0</v>
      </c>
      <c r="AG23" s="170">
        <f>AE23*E23</f>
        <v>2031.9667479882144</v>
      </c>
      <c r="AH23" s="269">
        <f>E23*AE23*12</f>
        <v>24383.60097585857</v>
      </c>
      <c r="AI23" s="277">
        <f>AE23*1.18</f>
        <v>4.110401938227234</v>
      </c>
      <c r="AJ23" s="170"/>
    </row>
    <row r="24" spans="1:36" ht="12.75">
      <c r="A24" s="1">
        <f>A23+1</f>
        <v>2</v>
      </c>
      <c r="B24" s="228" t="s">
        <v>69</v>
      </c>
      <c r="C24" s="228">
        <v>4</v>
      </c>
      <c r="D24" s="228">
        <v>2</v>
      </c>
      <c r="E24" s="228">
        <v>622.12</v>
      </c>
      <c r="F24" s="227"/>
      <c r="G24" s="272">
        <f>'[12]Расч по домам'!$Y$14</f>
        <v>1.371849731455882</v>
      </c>
      <c r="H24" s="273">
        <f>'[11]Норм по домам'!$Q$16</f>
        <v>0.31688947860872835</v>
      </c>
      <c r="I24" s="227"/>
      <c r="J24" s="227">
        <f>'[14]Расч по домам'!$M$14</f>
        <v>0.05074926615798414</v>
      </c>
      <c r="K24" s="242">
        <f>'[16]Расч по домам'!$G$14</f>
        <v>0.0140442470266836</v>
      </c>
      <c r="L24" s="273">
        <f>'[6]Расч по домам'!$G$14</f>
        <v>0</v>
      </c>
      <c r="M24" s="227">
        <v>0</v>
      </c>
      <c r="N24" s="242">
        <v>0</v>
      </c>
      <c r="O24" s="298">
        <f>'[4]Расч. по домам на электр'!$P$17</f>
        <v>0.1463729878775651</v>
      </c>
      <c r="P24" s="227">
        <v>0</v>
      </c>
      <c r="Q24" s="227">
        <f>'[18]Расч. по домам на электр'!$P$17</f>
        <v>0.14875586703529864</v>
      </c>
      <c r="R24" s="291">
        <v>0.5</v>
      </c>
      <c r="S24" s="230">
        <v>0</v>
      </c>
      <c r="T24" s="227">
        <f>'[25]Расч по домам на посыпку и расч'!$H$14</f>
        <v>0.01198478410146266</v>
      </c>
      <c r="U24" s="227">
        <f>'[3]Расч по домам'!$M$14</f>
        <v>0.15181111494290944</v>
      </c>
      <c r="V24" s="230">
        <f aca="true" t="shared" si="1" ref="V24:V87">G24+H24+J24+K24+L24+M24+N24+O24+P24+Q24+R24+S24+T24+U24</f>
        <v>2.7124574772065135</v>
      </c>
      <c r="W24" s="231">
        <f aca="true" t="shared" si="2" ref="W24:W87">V24*1.05</f>
        <v>2.8480803510668395</v>
      </c>
      <c r="X24" s="230">
        <f aca="true" t="shared" si="3" ref="X24:X87">W24*1.2</f>
        <v>3.4176964212802075</v>
      </c>
      <c r="Y24" s="292">
        <f t="shared" si="0"/>
        <v>3.580443869912598</v>
      </c>
      <c r="Z24" s="293">
        <f>W24/0.95</f>
        <v>2.997979316912463</v>
      </c>
      <c r="AA24" s="294">
        <f aca="true" t="shared" si="4" ref="AA24:AA87">X24*E24</f>
        <v>2126.2172976068427</v>
      </c>
      <c r="AB24" s="294">
        <f aca="true" t="shared" si="5" ref="AB24:AB87">W24*E24</f>
        <v>1771.8477480057022</v>
      </c>
      <c r="AC24" s="295">
        <f aca="true" t="shared" si="6" ref="AC24:AC87">(G24+H24+J24+K24+O24+P24+Q24+R24+T24+U24)*1.05*1.2</f>
        <v>3.4176964212802075</v>
      </c>
      <c r="AD24" s="296">
        <f aca="true" t="shared" si="7" ref="AD24:AD87">V24*E24</f>
        <v>1687.4740457197163</v>
      </c>
      <c r="AE24" s="277">
        <f aca="true" t="shared" si="8" ref="AE24:AE87">X24*1.05</f>
        <v>3.588581242344218</v>
      </c>
      <c r="AF24" s="297">
        <f aca="true" t="shared" si="9" ref="AF24:AF87">L24+M24+N24*1.05*1.2</f>
        <v>0</v>
      </c>
      <c r="AG24" s="170">
        <f aca="true" t="shared" si="10" ref="AG24:AG87">AE24*E24</f>
        <v>2232.528162487185</v>
      </c>
      <c r="AH24" s="269">
        <f aca="true" t="shared" si="11" ref="AH24:AH87">E24*AE24*12</f>
        <v>26790.33794984622</v>
      </c>
      <c r="AI24" s="277">
        <f aca="true" t="shared" si="12" ref="AI24:AI87">AE24*1.18</f>
        <v>4.234525865966177</v>
      </c>
      <c r="AJ24" s="170"/>
    </row>
    <row r="25" spans="1:36" ht="12.75">
      <c r="A25" s="1">
        <f aca="true" t="shared" si="13" ref="A25:A87">A24+1</f>
        <v>3</v>
      </c>
      <c r="B25" s="228" t="s">
        <v>69</v>
      </c>
      <c r="C25" s="228">
        <v>5</v>
      </c>
      <c r="D25" s="228">
        <v>2</v>
      </c>
      <c r="E25" s="228">
        <v>601.19</v>
      </c>
      <c r="F25" s="227"/>
      <c r="G25" s="272">
        <f>'[12]Расч по домам'!$Y$15</f>
        <v>1.4323530535548936</v>
      </c>
      <c r="H25" s="273">
        <f>'[11]Норм по домам'!$Q$17</f>
        <v>0.3168894786087283</v>
      </c>
      <c r="I25" s="227"/>
      <c r="J25" s="227">
        <f>'[14]Расч по домам'!$M$15</f>
        <v>0.050749266157984134</v>
      </c>
      <c r="K25" s="242">
        <f>'[16]Расч по домам'!$G$15</f>
        <v>0.014044247026683603</v>
      </c>
      <c r="L25" s="273">
        <v>0</v>
      </c>
      <c r="M25" s="227">
        <v>0</v>
      </c>
      <c r="N25" s="242">
        <v>0</v>
      </c>
      <c r="O25" s="298">
        <f>'[4]Расч. по домам на электр'!$P$18</f>
        <v>0.15456207257904006</v>
      </c>
      <c r="P25" s="227">
        <v>0</v>
      </c>
      <c r="Q25" s="227">
        <f>'[18]Расч. по домам на электр'!$P$18</f>
        <v>0.23090204427884695</v>
      </c>
      <c r="R25" s="291">
        <v>0.5</v>
      </c>
      <c r="S25" s="230">
        <v>0</v>
      </c>
      <c r="T25" s="227">
        <f>'[25]Расч по домам на посыпку и расч'!$H$15</f>
        <v>0.011984784101462658</v>
      </c>
      <c r="U25" s="227">
        <f>'[3]Расч по домам'!$M$15</f>
        <v>0.023422492057419447</v>
      </c>
      <c r="V25" s="230">
        <f t="shared" si="1"/>
        <v>2.7349074383650582</v>
      </c>
      <c r="W25" s="231">
        <f t="shared" si="2"/>
        <v>2.871652810283311</v>
      </c>
      <c r="X25" s="230">
        <f t="shared" si="3"/>
        <v>3.4459833723399735</v>
      </c>
      <c r="Y25" s="292">
        <f t="shared" si="0"/>
        <v>3.610077818641877</v>
      </c>
      <c r="Z25" s="293">
        <f>W25/0.95</f>
        <v>3.02279243187717</v>
      </c>
      <c r="AA25" s="294">
        <f t="shared" si="4"/>
        <v>2071.690743617069</v>
      </c>
      <c r="AB25" s="294">
        <f t="shared" si="5"/>
        <v>1726.408953014224</v>
      </c>
      <c r="AC25" s="295">
        <f t="shared" si="6"/>
        <v>3.4459833723399735</v>
      </c>
      <c r="AD25" s="296">
        <f t="shared" si="7"/>
        <v>1644.1990028706896</v>
      </c>
      <c r="AE25" s="277">
        <f t="shared" si="8"/>
        <v>3.6182825409569723</v>
      </c>
      <c r="AF25" s="297">
        <f t="shared" si="9"/>
        <v>0</v>
      </c>
      <c r="AG25" s="170">
        <f t="shared" si="10"/>
        <v>2175.2752807979223</v>
      </c>
      <c r="AH25" s="269">
        <f t="shared" si="11"/>
        <v>26103.303369575067</v>
      </c>
      <c r="AI25" s="277">
        <f t="shared" si="12"/>
        <v>4.269573398329227</v>
      </c>
      <c r="AJ25" s="170"/>
    </row>
    <row r="26" spans="1:36" ht="12.75">
      <c r="A26" s="1">
        <f t="shared" si="13"/>
        <v>4</v>
      </c>
      <c r="B26" s="228" t="s">
        <v>69</v>
      </c>
      <c r="C26" s="228">
        <v>6</v>
      </c>
      <c r="D26" s="228">
        <v>2</v>
      </c>
      <c r="E26" s="228">
        <v>603.12</v>
      </c>
      <c r="F26" s="227"/>
      <c r="G26" s="272">
        <f>'[12]Расч по домам'!$Y$16</f>
        <v>1.0947665835433524</v>
      </c>
      <c r="H26" s="273">
        <f>'[11]Норм по домам'!$Q$16</f>
        <v>0.31688947860872835</v>
      </c>
      <c r="I26" s="227"/>
      <c r="J26" s="227">
        <f>'[14]Расч по домам'!$M$16</f>
        <v>0.050749266157984134</v>
      </c>
      <c r="K26" s="242">
        <f>'[16]Расч по домам'!$G$16</f>
        <v>0.014044247026683599</v>
      </c>
      <c r="L26" s="273">
        <v>0</v>
      </c>
      <c r="M26" s="227">
        <v>0</v>
      </c>
      <c r="N26" s="242">
        <v>0</v>
      </c>
      <c r="O26" s="298">
        <f>'[4]Расч. по домам на электр'!$P$19</f>
        <v>0.15406746984645361</v>
      </c>
      <c r="P26" s="227">
        <v>0</v>
      </c>
      <c r="Q26" s="227">
        <f>'[18]Расч. по домам на электр'!$P$19</f>
        <v>0.23016315161161957</v>
      </c>
      <c r="R26" s="291">
        <v>0.5</v>
      </c>
      <c r="S26" s="230">
        <v>0</v>
      </c>
      <c r="T26" s="227">
        <f>'[25]Расч по домам на посыпку и расч'!$H$16</f>
        <v>0.011984784101462658</v>
      </c>
      <c r="U26" s="227">
        <f>'[3]Расч по домам'!$M$16</f>
        <v>0.02334753946146704</v>
      </c>
      <c r="V26" s="230">
        <f t="shared" si="1"/>
        <v>2.3960125203577514</v>
      </c>
      <c r="W26" s="231">
        <f t="shared" si="2"/>
        <v>2.5158131463756392</v>
      </c>
      <c r="X26" s="230">
        <f t="shared" si="3"/>
        <v>3.018975775650767</v>
      </c>
      <c r="Y26" s="292">
        <f t="shared" si="0"/>
        <v>3.162736526872232</v>
      </c>
      <c r="Z26" s="293">
        <f aca="true" t="shared" si="14" ref="Z26:Z89">W26/0.95</f>
        <v>2.648224364605936</v>
      </c>
      <c r="AA26" s="294">
        <f t="shared" si="4"/>
        <v>1820.8046698104906</v>
      </c>
      <c r="AB26" s="294">
        <f t="shared" si="5"/>
        <v>1517.3372248420756</v>
      </c>
      <c r="AC26" s="295">
        <f t="shared" si="6"/>
        <v>3.018975775650767</v>
      </c>
      <c r="AD26" s="296">
        <f t="shared" si="7"/>
        <v>1445.083071278167</v>
      </c>
      <c r="AE26" s="277">
        <f t="shared" si="8"/>
        <v>3.1699245644333054</v>
      </c>
      <c r="AF26" s="297">
        <f t="shared" si="9"/>
        <v>0</v>
      </c>
      <c r="AG26" s="170">
        <f t="shared" si="10"/>
        <v>1911.8449033010152</v>
      </c>
      <c r="AH26" s="269">
        <f t="shared" si="11"/>
        <v>22942.138839612184</v>
      </c>
      <c r="AI26" s="277">
        <f t="shared" si="12"/>
        <v>3.7405109860313</v>
      </c>
      <c r="AJ26" s="170"/>
    </row>
    <row r="27" spans="1:36" ht="12.75">
      <c r="A27" s="1">
        <f t="shared" si="13"/>
        <v>5</v>
      </c>
      <c r="B27" s="228" t="s">
        <v>69</v>
      </c>
      <c r="C27" s="228">
        <v>7</v>
      </c>
      <c r="D27" s="228">
        <v>2</v>
      </c>
      <c r="E27" s="228">
        <v>604.48</v>
      </c>
      <c r="F27" s="227"/>
      <c r="G27" s="272">
        <f>'[12]Расч по домам'!$Y$17</f>
        <v>1.4033038763896242</v>
      </c>
      <c r="H27" s="273">
        <f>'[11]Норм по домам'!$Q$19</f>
        <v>0.3168894786087283</v>
      </c>
      <c r="I27" s="227"/>
      <c r="J27" s="227">
        <f>'[14]Расч по домам'!$M$17</f>
        <v>0.05074926615798414</v>
      </c>
      <c r="K27" s="242">
        <f>'[16]Расч по домам'!$G$17</f>
        <v>0.0140442470266836</v>
      </c>
      <c r="L27" s="273">
        <v>0</v>
      </c>
      <c r="M27" s="227">
        <v>0</v>
      </c>
      <c r="N27" s="242">
        <v>0</v>
      </c>
      <c r="O27" s="298">
        <f>'[4]Расч. по домам на электр'!$P$20</f>
        <v>0.15372083842938244</v>
      </c>
      <c r="P27" s="227">
        <v>0</v>
      </c>
      <c r="Q27" s="227">
        <f>'[18]Расч. по домам на электр'!$P$20</f>
        <v>0.22964531498147167</v>
      </c>
      <c r="R27" s="291">
        <v>0.5</v>
      </c>
      <c r="S27" s="230">
        <v>0</v>
      </c>
      <c r="T27" s="227">
        <f>'[25]Расч по домам на посыпку и расч'!$H$17</f>
        <v>0.011984784101462658</v>
      </c>
      <c r="U27" s="227">
        <f>'[3]Расч по домам'!$M$17</f>
        <v>0.02329501058761249</v>
      </c>
      <c r="V27" s="230">
        <f t="shared" si="1"/>
        <v>2.70363281628295</v>
      </c>
      <c r="W27" s="231">
        <f t="shared" si="2"/>
        <v>2.8388144570970977</v>
      </c>
      <c r="X27" s="230">
        <f t="shared" si="3"/>
        <v>3.406577348516517</v>
      </c>
      <c r="Y27" s="292">
        <f t="shared" si="0"/>
        <v>3.568795317493494</v>
      </c>
      <c r="Z27" s="293">
        <f t="shared" si="14"/>
        <v>2.9882257443127345</v>
      </c>
      <c r="AA27" s="294">
        <f t="shared" si="4"/>
        <v>2059.2078756312644</v>
      </c>
      <c r="AB27" s="294">
        <f t="shared" si="5"/>
        <v>1716.0065630260538</v>
      </c>
      <c r="AC27" s="295">
        <f t="shared" si="6"/>
        <v>3.406577348516517</v>
      </c>
      <c r="AD27" s="296">
        <f t="shared" si="7"/>
        <v>1634.2919647867177</v>
      </c>
      <c r="AE27" s="277">
        <f t="shared" si="8"/>
        <v>3.576906215942343</v>
      </c>
      <c r="AF27" s="297">
        <f t="shared" si="9"/>
        <v>0</v>
      </c>
      <c r="AG27" s="170">
        <f t="shared" si="10"/>
        <v>2162.1682694128276</v>
      </c>
      <c r="AH27" s="269">
        <f t="shared" si="11"/>
        <v>25946.01923295393</v>
      </c>
      <c r="AI27" s="277">
        <f t="shared" si="12"/>
        <v>4.2207493348119645</v>
      </c>
      <c r="AJ27" s="170"/>
    </row>
    <row r="28" spans="1:36" ht="12.75">
      <c r="A28" s="1">
        <f t="shared" si="13"/>
        <v>6</v>
      </c>
      <c r="B28" s="228" t="s">
        <v>69</v>
      </c>
      <c r="C28" s="228">
        <v>8</v>
      </c>
      <c r="D28" s="228">
        <v>2</v>
      </c>
      <c r="E28" s="228">
        <v>605.2</v>
      </c>
      <c r="F28" s="227"/>
      <c r="G28" s="272">
        <f>'[12]Расч по домам'!$Y$18</f>
        <v>1.3708634716897994</v>
      </c>
      <c r="H28" s="273">
        <f>'[11]Норм по домам'!$Q$20</f>
        <v>0.3168894786087283</v>
      </c>
      <c r="I28" s="227"/>
      <c r="J28" s="227">
        <f>'[14]Расч по домам'!$M$18</f>
        <v>0.05074926615798414</v>
      </c>
      <c r="K28" s="242">
        <f>'[16]Расч по домам'!$G$18</f>
        <v>0.014044247026683599</v>
      </c>
      <c r="L28" s="273">
        <v>0</v>
      </c>
      <c r="M28" s="227">
        <v>0</v>
      </c>
      <c r="N28" s="242">
        <v>0</v>
      </c>
      <c r="O28" s="298">
        <f>'[4]Расч. по домам на электр'!$P$21</f>
        <v>0.1535379583836634</v>
      </c>
      <c r="P28" s="227">
        <v>0</v>
      </c>
      <c r="Q28" s="227">
        <f>'[18]Расч. по домам на электр'!$P$21</f>
        <v>0.22937210839391936</v>
      </c>
      <c r="R28" s="291">
        <v>0.5</v>
      </c>
      <c r="S28" s="230">
        <v>0</v>
      </c>
      <c r="T28" s="227">
        <f>'[25]Расч по домам на посыпку и расч'!$H$18</f>
        <v>0.01198478410146266</v>
      </c>
      <c r="U28" s="227">
        <f>'[3]Расч по домам'!$M$18</f>
        <v>0.02326729676140119</v>
      </c>
      <c r="V28" s="230">
        <f t="shared" si="1"/>
        <v>2.670708611123642</v>
      </c>
      <c r="W28" s="231">
        <f t="shared" si="2"/>
        <v>2.8042440416798247</v>
      </c>
      <c r="X28" s="230">
        <f t="shared" si="3"/>
        <v>3.3650928500157895</v>
      </c>
      <c r="Y28" s="292">
        <f t="shared" si="0"/>
        <v>3.525335366683208</v>
      </c>
      <c r="Z28" s="293">
        <f t="shared" si="14"/>
        <v>2.951835833347184</v>
      </c>
      <c r="AA28" s="294">
        <f t="shared" si="4"/>
        <v>2036.5541928295559</v>
      </c>
      <c r="AB28" s="294">
        <f t="shared" si="5"/>
        <v>1697.12849402463</v>
      </c>
      <c r="AC28" s="295">
        <f t="shared" si="6"/>
        <v>3.3650928500157895</v>
      </c>
      <c r="AD28" s="296">
        <f t="shared" si="7"/>
        <v>1616.3128514520283</v>
      </c>
      <c r="AE28" s="277">
        <f t="shared" si="8"/>
        <v>3.533347492516579</v>
      </c>
      <c r="AF28" s="297">
        <f t="shared" si="9"/>
        <v>0</v>
      </c>
      <c r="AG28" s="170">
        <f t="shared" si="10"/>
        <v>2138.3819024710338</v>
      </c>
      <c r="AH28" s="269">
        <f t="shared" si="11"/>
        <v>25660.582829652405</v>
      </c>
      <c r="AI28" s="277">
        <f t="shared" si="12"/>
        <v>4.169350041169563</v>
      </c>
      <c r="AJ28" s="170"/>
    </row>
    <row r="29" spans="1:36" ht="12.75">
      <c r="A29" s="1">
        <f t="shared" si="13"/>
        <v>7</v>
      </c>
      <c r="B29" s="228" t="s">
        <v>69</v>
      </c>
      <c r="C29" s="228">
        <v>9</v>
      </c>
      <c r="D29" s="228">
        <v>2</v>
      </c>
      <c r="E29" s="228">
        <v>609.68</v>
      </c>
      <c r="F29" s="227"/>
      <c r="G29" s="272">
        <f>'[12]Расч по домам'!$Y$19</f>
        <v>1.3913350072169008</v>
      </c>
      <c r="H29" s="273">
        <f>'[11]Норм по домам'!$Q$21</f>
        <v>0.31688947860872835</v>
      </c>
      <c r="I29" s="227"/>
      <c r="J29" s="227">
        <f>'[14]Расч по домам'!$M$19</f>
        <v>0.050749266157984134</v>
      </c>
      <c r="K29" s="242">
        <f>'[16]Расч по домам'!$G$19</f>
        <v>0.014044247026683603</v>
      </c>
      <c r="L29" s="273">
        <v>0</v>
      </c>
      <c r="M29" s="227">
        <v>0</v>
      </c>
      <c r="N29" s="242">
        <v>0</v>
      </c>
      <c r="O29" s="298">
        <f>'[4]Расч. по домам на электр'!$P$22</f>
        <v>0.1524097434946088</v>
      </c>
      <c r="P29" s="227">
        <v>0</v>
      </c>
      <c r="Q29" s="227">
        <f>'[18]Расч. по домам на электр'!$P$22</f>
        <v>0.2276866552945808</v>
      </c>
      <c r="R29" s="291">
        <v>0.5</v>
      </c>
      <c r="S29" s="230">
        <v>0</v>
      </c>
      <c r="T29" s="227">
        <f>'[25]Расч по домам на посыпку и расч'!$H$19</f>
        <v>0.011984784101462658</v>
      </c>
      <c r="U29" s="227">
        <f>'[3]Расч по домам'!$M$19</f>
        <v>0.023096325941477498</v>
      </c>
      <c r="V29" s="230">
        <f t="shared" si="1"/>
        <v>2.6881955078424267</v>
      </c>
      <c r="W29" s="231">
        <f t="shared" si="2"/>
        <v>2.822605283234548</v>
      </c>
      <c r="X29" s="230">
        <f t="shared" si="3"/>
        <v>3.3871263398814575</v>
      </c>
      <c r="Y29" s="292">
        <f t="shared" si="0"/>
        <v>3.548418070352003</v>
      </c>
      <c r="Z29" s="293">
        <f t="shared" si="14"/>
        <v>2.9711634560363667</v>
      </c>
      <c r="AA29" s="294">
        <f t="shared" si="4"/>
        <v>2065.0631868989267</v>
      </c>
      <c r="AB29" s="294">
        <f t="shared" si="5"/>
        <v>1720.8859890824392</v>
      </c>
      <c r="AC29" s="295">
        <f t="shared" si="6"/>
        <v>3.3871263398814575</v>
      </c>
      <c r="AD29" s="296">
        <f t="shared" si="7"/>
        <v>1638.9390372213707</v>
      </c>
      <c r="AE29" s="277">
        <f t="shared" si="8"/>
        <v>3.5564826568755303</v>
      </c>
      <c r="AF29" s="297">
        <f t="shared" si="9"/>
        <v>0</v>
      </c>
      <c r="AG29" s="170">
        <f t="shared" si="10"/>
        <v>2168.3163462438733</v>
      </c>
      <c r="AH29" s="269">
        <f t="shared" si="11"/>
        <v>26019.79615492648</v>
      </c>
      <c r="AI29" s="277">
        <f t="shared" si="12"/>
        <v>4.196649535113125</v>
      </c>
      <c r="AJ29" s="170"/>
    </row>
    <row r="30" spans="1:36" ht="12.75">
      <c r="A30" s="1">
        <f t="shared" si="13"/>
        <v>8</v>
      </c>
      <c r="B30" s="228" t="s">
        <v>69</v>
      </c>
      <c r="C30" s="228">
        <v>10</v>
      </c>
      <c r="D30" s="228">
        <v>2</v>
      </c>
      <c r="E30" s="228">
        <v>622.9</v>
      </c>
      <c r="F30" s="227"/>
      <c r="G30" s="272">
        <f>'[12]Расч по домам'!$Y$20</f>
        <v>1.4615244754107135</v>
      </c>
      <c r="H30" s="273">
        <f>'[11]Норм по домам'!$Q$22</f>
        <v>0.31688947860872835</v>
      </c>
      <c r="I30" s="227"/>
      <c r="J30" s="227">
        <f>'[14]Расч по домам'!$M$20</f>
        <v>0.05074926615798414</v>
      </c>
      <c r="K30" s="242">
        <f>'[16]Расч по домам'!$G$20</f>
        <v>0.0140442470266836</v>
      </c>
      <c r="L30" s="273">
        <v>0</v>
      </c>
      <c r="M30" s="227">
        <v>0</v>
      </c>
      <c r="N30" s="242">
        <v>0</v>
      </c>
      <c r="O30" s="298">
        <f>'[4]Расч. по домам на электр'!$P$23</f>
        <v>0.14917510421222202</v>
      </c>
      <c r="P30" s="227">
        <v>0</v>
      </c>
      <c r="Q30" s="227">
        <f>'[18]Расч. по домам на электр'!$P$23</f>
        <v>0.22285439075292984</v>
      </c>
      <c r="R30" s="291">
        <v>0.5</v>
      </c>
      <c r="S30" s="230">
        <v>0</v>
      </c>
      <c r="T30" s="227">
        <f>'[25]Расч по домам на посыпку и расч'!$H$20</f>
        <v>0.01198478410146266</v>
      </c>
      <c r="U30" s="227">
        <f>'[3]Расч по домам'!$M$20</f>
        <v>0.0511492583889951</v>
      </c>
      <c r="V30" s="230">
        <f t="shared" si="1"/>
        <v>2.778371004659719</v>
      </c>
      <c r="W30" s="231">
        <f t="shared" si="2"/>
        <v>2.9172895548927054</v>
      </c>
      <c r="X30" s="230">
        <f t="shared" si="3"/>
        <v>3.5007474658712465</v>
      </c>
      <c r="Y30" s="292">
        <f t="shared" si="0"/>
        <v>3.6674497261508296</v>
      </c>
      <c r="Z30" s="293">
        <f t="shared" si="14"/>
        <v>3.070831110413374</v>
      </c>
      <c r="AA30" s="294">
        <f t="shared" si="4"/>
        <v>2180.6155964911995</v>
      </c>
      <c r="AB30" s="294">
        <f t="shared" si="5"/>
        <v>1817.1796637426662</v>
      </c>
      <c r="AC30" s="295">
        <f t="shared" si="6"/>
        <v>3.5007474658712465</v>
      </c>
      <c r="AD30" s="296">
        <f t="shared" si="7"/>
        <v>1730.6472988025391</v>
      </c>
      <c r="AE30" s="277">
        <f t="shared" si="8"/>
        <v>3.675784839164809</v>
      </c>
      <c r="AF30" s="297">
        <f t="shared" si="9"/>
        <v>0</v>
      </c>
      <c r="AG30" s="170">
        <f t="shared" si="10"/>
        <v>2289.6463763157594</v>
      </c>
      <c r="AH30" s="269">
        <f t="shared" si="11"/>
        <v>27475.756515789115</v>
      </c>
      <c r="AI30" s="277">
        <f t="shared" si="12"/>
        <v>4.337426110214475</v>
      </c>
      <c r="AJ30" s="170"/>
    </row>
    <row r="31" spans="1:36" ht="12.75">
      <c r="A31" s="1">
        <f t="shared" si="13"/>
        <v>9</v>
      </c>
      <c r="B31" s="228" t="s">
        <v>69</v>
      </c>
      <c r="C31" s="228">
        <v>12</v>
      </c>
      <c r="D31" s="228">
        <v>2</v>
      </c>
      <c r="E31" s="228">
        <v>609.9</v>
      </c>
      <c r="F31" s="227"/>
      <c r="G31" s="272">
        <f>'[12]Расч по домам'!$Y$21</f>
        <v>1.0648173624091382</v>
      </c>
      <c r="H31" s="273">
        <f>'[11]Норм по домам'!$Q$23</f>
        <v>0.31688947860872835</v>
      </c>
      <c r="I31" s="227"/>
      <c r="J31" s="227">
        <f>'[14]Расч по домам'!$M$21</f>
        <v>0.05074926615798414</v>
      </c>
      <c r="K31" s="242">
        <f>'[16]Расч по домам'!$G$21</f>
        <v>0.0140442470266836</v>
      </c>
      <c r="L31" s="273">
        <v>0</v>
      </c>
      <c r="M31" s="227">
        <v>0</v>
      </c>
      <c r="N31" s="242">
        <v>0</v>
      </c>
      <c r="O31" s="298">
        <f>'[4]Расч. по домам на электр'!$P$24</f>
        <v>0.14930572752646468</v>
      </c>
      <c r="P31" s="227">
        <v>0</v>
      </c>
      <c r="Q31" s="227">
        <f>'[18]Расч. по домам на электр'!$P$24</f>
        <v>0.15173635022134777</v>
      </c>
      <c r="R31" s="291">
        <v>0.5</v>
      </c>
      <c r="S31" s="230">
        <v>0</v>
      </c>
      <c r="T31" s="227">
        <f>'[25]Расч по домам на посыпку и расч'!$H$21</f>
        <v>0.01198478410146266</v>
      </c>
      <c r="U31" s="227">
        <f>'[3]Расч по домам'!$M$21</f>
        <v>0.15485281329444636</v>
      </c>
      <c r="V31" s="230">
        <f t="shared" si="1"/>
        <v>2.414380029346256</v>
      </c>
      <c r="W31" s="231">
        <f t="shared" si="2"/>
        <v>2.535099030813569</v>
      </c>
      <c r="X31" s="230">
        <f t="shared" si="3"/>
        <v>3.0421188369762824</v>
      </c>
      <c r="Y31" s="292">
        <f t="shared" si="0"/>
        <v>3.186981638737058</v>
      </c>
      <c r="Z31" s="293">
        <f t="shared" si="14"/>
        <v>2.6685252955932306</v>
      </c>
      <c r="AA31" s="294">
        <f t="shared" si="4"/>
        <v>1855.3882786718345</v>
      </c>
      <c r="AB31" s="294">
        <f t="shared" si="5"/>
        <v>1546.1568988931956</v>
      </c>
      <c r="AC31" s="295">
        <f t="shared" si="6"/>
        <v>3.0421188369762824</v>
      </c>
      <c r="AD31" s="296">
        <f t="shared" si="7"/>
        <v>1472.5303798982816</v>
      </c>
      <c r="AE31" s="277">
        <f t="shared" si="8"/>
        <v>3.1942247788250966</v>
      </c>
      <c r="AF31" s="297">
        <f t="shared" si="9"/>
        <v>0</v>
      </c>
      <c r="AG31" s="170">
        <f t="shared" si="10"/>
        <v>1948.1576926054263</v>
      </c>
      <c r="AH31" s="269">
        <f t="shared" si="11"/>
        <v>23377.892311265117</v>
      </c>
      <c r="AI31" s="277">
        <f t="shared" si="12"/>
        <v>3.7691852390136136</v>
      </c>
      <c r="AJ31" s="170"/>
    </row>
    <row r="32" spans="1:36" ht="12.75">
      <c r="A32" s="1">
        <f t="shared" si="13"/>
        <v>10</v>
      </c>
      <c r="B32" s="228" t="s">
        <v>69</v>
      </c>
      <c r="C32" s="228">
        <v>16</v>
      </c>
      <c r="D32" s="228">
        <v>4</v>
      </c>
      <c r="E32" s="228">
        <v>1427.73</v>
      </c>
      <c r="F32" s="227"/>
      <c r="G32" s="272">
        <f>'[12]Расч по домам'!$Y$22</f>
        <v>0.9163450792516793</v>
      </c>
      <c r="H32" s="273">
        <f>'[11]Норм по домам'!$Q$24</f>
        <v>0.4543366083805893</v>
      </c>
      <c r="I32" s="227"/>
      <c r="J32" s="227">
        <f>'[14]Расч по домам'!$M$22</f>
        <v>0.07297248727193682</v>
      </c>
      <c r="K32" s="242">
        <f>'[16]Расч по домам'!$G$22</f>
        <v>0.0280884940533672</v>
      </c>
      <c r="L32" s="273">
        <v>0</v>
      </c>
      <c r="M32" s="227">
        <v>0</v>
      </c>
      <c r="N32" s="242">
        <v>0</v>
      </c>
      <c r="O32" s="298">
        <f>'[4]Расч. по домам на электр'!$P$25</f>
        <v>0.09300763667041266</v>
      </c>
      <c r="P32" s="227">
        <f>'[8]Расчет на дерат  и дез.'!$K$25</f>
        <v>0.03225487312026784</v>
      </c>
      <c r="Q32" s="227">
        <f>'[18]Расч. по домам на электр'!$P$25</f>
        <v>0.15952596079090584</v>
      </c>
      <c r="R32" s="291">
        <v>0.5</v>
      </c>
      <c r="S32" s="230">
        <v>0</v>
      </c>
      <c r="T32" s="227">
        <f>'[25]Расч по домам на посыпку и расч'!$H$22</f>
        <v>0.011984784101462658</v>
      </c>
      <c r="U32" s="227">
        <f>'[3]Расч по домам'!$M$22</f>
        <v>0.13230054818247544</v>
      </c>
      <c r="V32" s="230">
        <f t="shared" si="1"/>
        <v>2.4008164718230973</v>
      </c>
      <c r="W32" s="231">
        <f t="shared" si="2"/>
        <v>2.520857295414252</v>
      </c>
      <c r="X32" s="230">
        <f t="shared" si="3"/>
        <v>3.0250287544971024</v>
      </c>
      <c r="Y32" s="292">
        <f t="shared" si="0"/>
        <v>3.1690777428064885</v>
      </c>
      <c r="Z32" s="293">
        <f t="shared" si="14"/>
        <v>2.653533995172897</v>
      </c>
      <c r="AA32" s="294">
        <f t="shared" si="4"/>
        <v>4318.924303658148</v>
      </c>
      <c r="AB32" s="294">
        <f t="shared" si="5"/>
        <v>3599.10358638179</v>
      </c>
      <c r="AC32" s="295">
        <f t="shared" si="6"/>
        <v>3.0250287544971024</v>
      </c>
      <c r="AD32" s="296">
        <f t="shared" si="7"/>
        <v>3427.717701315991</v>
      </c>
      <c r="AE32" s="277">
        <f t="shared" si="8"/>
        <v>3.1762801922219577</v>
      </c>
      <c r="AF32" s="297">
        <f t="shared" si="9"/>
        <v>0</v>
      </c>
      <c r="AG32" s="170">
        <f t="shared" si="10"/>
        <v>4534.870518841056</v>
      </c>
      <c r="AH32" s="269">
        <f t="shared" si="11"/>
        <v>54418.44622609267</v>
      </c>
      <c r="AI32" s="277">
        <f t="shared" si="12"/>
        <v>3.7480106268219098</v>
      </c>
      <c r="AJ32" s="170"/>
    </row>
    <row r="33" spans="1:36" ht="12.75">
      <c r="A33" s="1">
        <f t="shared" si="13"/>
        <v>11</v>
      </c>
      <c r="B33" s="228" t="s">
        <v>69</v>
      </c>
      <c r="C33" s="228">
        <v>18</v>
      </c>
      <c r="D33" s="228">
        <v>5</v>
      </c>
      <c r="E33" s="228">
        <v>2497.72</v>
      </c>
      <c r="F33" s="227"/>
      <c r="G33" s="272">
        <f>'[12]Расч по домам'!$Y$23</f>
        <v>0.9193782759743553</v>
      </c>
      <c r="H33" s="273">
        <f>'[11]Норм по домам'!$Q$25</f>
        <v>0.4543366083805893</v>
      </c>
      <c r="I33" s="227"/>
      <c r="J33" s="227">
        <f>'[14]Расч по домам'!$M$23</f>
        <v>0.07297248727193684</v>
      </c>
      <c r="K33" s="242">
        <f>'[16]Расч по домам'!$G$23</f>
        <v>0.028088494053367198</v>
      </c>
      <c r="L33" s="273">
        <v>0</v>
      </c>
      <c r="M33" s="227">
        <v>0</v>
      </c>
      <c r="N33" s="242">
        <v>0</v>
      </c>
      <c r="O33" s="298">
        <f>'[4]Расч. по домам на электр'!$P$26</f>
        <v>0.0977314759336377</v>
      </c>
      <c r="P33" s="227">
        <f>'[8]Расчет на дерат  и дез.'!$K$26</f>
        <v>0</v>
      </c>
      <c r="Q33" s="227">
        <f>'[18]Расч. по домам на электр'!$P$26</f>
        <v>0.1645692871899172</v>
      </c>
      <c r="R33" s="291">
        <v>0.5</v>
      </c>
      <c r="S33" s="230">
        <v>0</v>
      </c>
      <c r="T33" s="227">
        <f>'[25]Расч по домам на посыпку и расч'!$H$23</f>
        <v>0.011984784101462658</v>
      </c>
      <c r="U33" s="227">
        <f>'[3]Расч по домам'!$M$23</f>
        <v>0.14179641457251438</v>
      </c>
      <c r="V33" s="230">
        <f t="shared" si="1"/>
        <v>2.3908578274777805</v>
      </c>
      <c r="W33" s="231">
        <f t="shared" si="2"/>
        <v>2.5104007188516695</v>
      </c>
      <c r="X33" s="230">
        <f t="shared" si="3"/>
        <v>3.012480862622003</v>
      </c>
      <c r="Y33" s="292">
        <f t="shared" si="0"/>
        <v>3.1559323322706705</v>
      </c>
      <c r="Z33" s="293">
        <f t="shared" si="14"/>
        <v>2.6425270724754415</v>
      </c>
      <c r="AA33" s="294">
        <f t="shared" si="4"/>
        <v>7524.333700188229</v>
      </c>
      <c r="AB33" s="294">
        <f t="shared" si="5"/>
        <v>6270.278083490191</v>
      </c>
      <c r="AC33" s="295">
        <f t="shared" si="6"/>
        <v>3.012480862622003</v>
      </c>
      <c r="AD33" s="296">
        <f t="shared" si="7"/>
        <v>5971.6934128478015</v>
      </c>
      <c r="AE33" s="277">
        <f t="shared" si="8"/>
        <v>3.1631049057531033</v>
      </c>
      <c r="AF33" s="297">
        <f t="shared" si="9"/>
        <v>0</v>
      </c>
      <c r="AG33" s="170">
        <f t="shared" si="10"/>
        <v>7900.550385197641</v>
      </c>
      <c r="AH33" s="269">
        <f t="shared" si="11"/>
        <v>94806.6046223717</v>
      </c>
      <c r="AI33" s="277">
        <f t="shared" si="12"/>
        <v>3.7324637887886616</v>
      </c>
      <c r="AJ33" s="170"/>
    </row>
    <row r="34" spans="1:36" ht="12.75">
      <c r="A34" s="1">
        <f t="shared" si="13"/>
        <v>12</v>
      </c>
      <c r="B34" s="228" t="s">
        <v>69</v>
      </c>
      <c r="C34" s="228">
        <v>22</v>
      </c>
      <c r="D34" s="228">
        <v>5</v>
      </c>
      <c r="E34" s="228">
        <v>3286.21</v>
      </c>
      <c r="F34" s="227"/>
      <c r="G34" s="272">
        <f>'[12]Расч по домам'!$Y$24</f>
        <v>0.30748198019400264</v>
      </c>
      <c r="H34" s="273">
        <f>'[11]Норм по домам'!$Q$26</f>
        <v>0.45433660838058926</v>
      </c>
      <c r="I34" s="227"/>
      <c r="J34" s="227">
        <f>'[14]Расч по домам'!$M$24</f>
        <v>0.07297248727193684</v>
      </c>
      <c r="K34" s="242">
        <f>'[16]Расч по домам'!$G$24</f>
        <v>0.028088494053367198</v>
      </c>
      <c r="L34" s="273">
        <v>0</v>
      </c>
      <c r="M34" s="227">
        <v>0</v>
      </c>
      <c r="N34" s="242">
        <v>0</v>
      </c>
      <c r="O34" s="298">
        <f>'[4]Расч. по домам на электр'!$P$27</f>
        <v>0.09858605589984228</v>
      </c>
      <c r="P34" s="227">
        <f>'[8]Расчет на дерат  и дез.'!$K$27</f>
        <v>0.011421515971286073</v>
      </c>
      <c r="Q34" s="227">
        <f>'[18]Расч. по домам на электр'!$P$27</f>
        <v>0.1667769253942992</v>
      </c>
      <c r="R34" s="291">
        <v>0.5</v>
      </c>
      <c r="S34" s="230">
        <v>0</v>
      </c>
      <c r="T34" s="227">
        <f>'[25]Расч по домам на посыпку и расч'!$H$24</f>
        <v>0.01198478410146266</v>
      </c>
      <c r="U34" s="227">
        <f>'[3]Расч по домам'!$M$24</f>
        <v>0.14369856282508245</v>
      </c>
      <c r="V34" s="230">
        <f t="shared" si="1"/>
        <v>1.7953474140918684</v>
      </c>
      <c r="W34" s="231">
        <f t="shared" si="2"/>
        <v>1.8851147847964618</v>
      </c>
      <c r="X34" s="230">
        <f t="shared" si="3"/>
        <v>2.262137741755754</v>
      </c>
      <c r="Y34" s="292">
        <f t="shared" si="0"/>
        <v>2.3698585866012665</v>
      </c>
      <c r="Z34" s="293">
        <f t="shared" si="14"/>
        <v>1.9843313524173283</v>
      </c>
      <c r="AA34" s="294">
        <f t="shared" si="4"/>
        <v>7433.859668335177</v>
      </c>
      <c r="AB34" s="294">
        <f t="shared" si="5"/>
        <v>6194.883056945981</v>
      </c>
      <c r="AC34" s="295">
        <f t="shared" si="6"/>
        <v>2.262137741755754</v>
      </c>
      <c r="AD34" s="296">
        <f t="shared" si="7"/>
        <v>5899.888625662838</v>
      </c>
      <c r="AE34" s="277">
        <f t="shared" si="8"/>
        <v>2.375244628843542</v>
      </c>
      <c r="AF34" s="297">
        <f t="shared" si="9"/>
        <v>0</v>
      </c>
      <c r="AG34" s="170">
        <f t="shared" si="10"/>
        <v>7805.5526517519365</v>
      </c>
      <c r="AH34" s="269">
        <f t="shared" si="11"/>
        <v>93666.63182102324</v>
      </c>
      <c r="AI34" s="277">
        <f t="shared" si="12"/>
        <v>2.8027886620353795</v>
      </c>
      <c r="AJ34" s="170"/>
    </row>
    <row r="35" spans="1:36" ht="12.75">
      <c r="A35" s="1">
        <f t="shared" si="13"/>
        <v>13</v>
      </c>
      <c r="B35" s="228" t="s">
        <v>69</v>
      </c>
      <c r="C35" s="228">
        <v>24</v>
      </c>
      <c r="D35" s="228">
        <v>5</v>
      </c>
      <c r="E35" s="228">
        <v>2615.12</v>
      </c>
      <c r="F35" s="227"/>
      <c r="G35" s="272">
        <f>'[12]Расч по домам'!$Y$25</f>
        <v>0.596280189054422</v>
      </c>
      <c r="H35" s="273">
        <f>'[11]Норм по домам'!$Q$27</f>
        <v>0.4543366083805892</v>
      </c>
      <c r="I35" s="227"/>
      <c r="J35" s="227">
        <f>'[14]Расч по домам'!$M$25</f>
        <v>0.07297248727193684</v>
      </c>
      <c r="K35" s="242">
        <f>'[16]Расч по домам'!$G$24</f>
        <v>0.028088494053367198</v>
      </c>
      <c r="L35" s="273">
        <v>0</v>
      </c>
      <c r="M35" s="227">
        <v>0</v>
      </c>
      <c r="N35" s="242">
        <v>0</v>
      </c>
      <c r="O35" s="298">
        <f>'[4]Расч. по домам на электр'!$P$28</f>
        <v>0.08213640357770884</v>
      </c>
      <c r="P35" s="227">
        <f>'[8]Расчет на дерат  и дез.'!$K$28</f>
        <v>0.016735752087858304</v>
      </c>
      <c r="Q35" s="227">
        <f>'[18]Расч. по домам на электр'!$P$28</f>
        <v>0.20957508642050843</v>
      </c>
      <c r="R35" s="291">
        <v>0.5</v>
      </c>
      <c r="S35" s="230">
        <v>0</v>
      </c>
      <c r="T35" s="227">
        <f>'[25]Расч по домам на посыпку и расч'!$H$25</f>
        <v>0.01198478410146266</v>
      </c>
      <c r="U35" s="227">
        <f>'[3]Расч по домам'!$M$25</f>
        <v>0.04487164387612551</v>
      </c>
      <c r="V35" s="230">
        <f t="shared" si="1"/>
        <v>2.016981448823979</v>
      </c>
      <c r="W35" s="231">
        <f t="shared" si="2"/>
        <v>2.117830521265178</v>
      </c>
      <c r="X35" s="230">
        <f t="shared" si="3"/>
        <v>2.5413966255182134</v>
      </c>
      <c r="Y35" s="292">
        <f t="shared" si="0"/>
        <v>2.662415512447652</v>
      </c>
      <c r="Z35" s="293">
        <f t="shared" si="14"/>
        <v>2.2292952855422925</v>
      </c>
      <c r="AA35" s="294">
        <f t="shared" si="4"/>
        <v>6646.05714332519</v>
      </c>
      <c r="AB35" s="294">
        <f t="shared" si="5"/>
        <v>5538.380952770992</v>
      </c>
      <c r="AC35" s="295">
        <f t="shared" si="6"/>
        <v>2.5413966255182134</v>
      </c>
      <c r="AD35" s="296">
        <f t="shared" si="7"/>
        <v>5274.648526448563</v>
      </c>
      <c r="AE35" s="277">
        <f t="shared" si="8"/>
        <v>2.6684664567941243</v>
      </c>
      <c r="AF35" s="297">
        <f t="shared" si="9"/>
        <v>0</v>
      </c>
      <c r="AG35" s="170">
        <f t="shared" si="10"/>
        <v>6978.36000049145</v>
      </c>
      <c r="AH35" s="269">
        <f t="shared" si="11"/>
        <v>83740.3200058974</v>
      </c>
      <c r="AI35" s="277">
        <f t="shared" si="12"/>
        <v>3.1487904190170664</v>
      </c>
      <c r="AJ35" s="170"/>
    </row>
    <row r="36" spans="1:36" ht="12.75">
      <c r="A36" s="1">
        <f t="shared" si="13"/>
        <v>14</v>
      </c>
      <c r="B36" s="228" t="s">
        <v>70</v>
      </c>
      <c r="C36" s="228">
        <v>4</v>
      </c>
      <c r="D36" s="228">
        <v>9</v>
      </c>
      <c r="E36" s="228">
        <v>4057.31</v>
      </c>
      <c r="F36" s="227"/>
      <c r="G36" s="272">
        <f>'[12]Расч по домам'!$Y$26</f>
        <v>0.3777352628876439</v>
      </c>
      <c r="H36" s="273">
        <f>'[11]Норм по домам'!$Q$28</f>
        <v>0.4634966083805893</v>
      </c>
      <c r="I36" s="227"/>
      <c r="J36" s="227">
        <f>'[14]Расч по домам'!$M$26</f>
        <v>0.07297248727193682</v>
      </c>
      <c r="K36" s="242">
        <f>'[16]Расч по домам'!$G$26</f>
        <v>0.0280884940533672</v>
      </c>
      <c r="L36" s="299">
        <f>'[17]Расч по домам'!$H$26</f>
        <v>0.3183193677271795</v>
      </c>
      <c r="M36" s="227">
        <f>'[15]Расч по домам'!$J$26</f>
        <v>0.3715515945293803</v>
      </c>
      <c r="N36" s="242">
        <f>'[10]Расч по домам'!$J$26</f>
        <v>0.23800000000000002</v>
      </c>
      <c r="O36" s="298">
        <f>'[4]Расч. по домам на электр'!$P$29</f>
        <v>0.07148259178686336</v>
      </c>
      <c r="P36" s="227">
        <f>'[8]Расчет на дерат  и дез.'!$K$29</f>
        <v>0.04169429170230193</v>
      </c>
      <c r="Q36" s="227">
        <f>'[18]Расч. по домам на электр'!$P$29</f>
        <v>0.20781453721800897</v>
      </c>
      <c r="R36" s="291">
        <v>0.5</v>
      </c>
      <c r="S36" s="230">
        <v>0</v>
      </c>
      <c r="T36" s="227">
        <f>'[25]Расч по домам на посыпку и расч'!$H$26</f>
        <v>0.011984784101462658</v>
      </c>
      <c r="U36" s="227">
        <f>'[3]Расч по домам'!$M$26</f>
        <v>0.062471101296179</v>
      </c>
      <c r="V36" s="230">
        <f t="shared" si="1"/>
        <v>2.7656111209549135</v>
      </c>
      <c r="W36" s="231">
        <f t="shared" si="2"/>
        <v>2.903891677002659</v>
      </c>
      <c r="X36" s="230">
        <f t="shared" si="3"/>
        <v>3.484670012403191</v>
      </c>
      <c r="Y36" s="292">
        <f t="shared" si="0"/>
        <v>3.650606679660486</v>
      </c>
      <c r="Z36" s="293">
        <f t="shared" si="14"/>
        <v>3.056728081055431</v>
      </c>
      <c r="AA36" s="294">
        <f t="shared" si="4"/>
        <v>14138.38648802359</v>
      </c>
      <c r="AB36" s="294">
        <f t="shared" si="5"/>
        <v>11781.988740019659</v>
      </c>
      <c r="AC36" s="295">
        <f t="shared" si="6"/>
        <v>2.3155525999599247</v>
      </c>
      <c r="AD36" s="296">
        <f t="shared" si="7"/>
        <v>11220.94165716158</v>
      </c>
      <c r="AE36" s="277">
        <f t="shared" si="8"/>
        <v>3.6589035130233505</v>
      </c>
      <c r="AF36" s="297">
        <f t="shared" si="9"/>
        <v>0.9897509622565598</v>
      </c>
      <c r="AG36" s="170">
        <f t="shared" si="10"/>
        <v>14845.30581242477</v>
      </c>
      <c r="AH36" s="269">
        <f t="shared" si="11"/>
        <v>178143.66974909723</v>
      </c>
      <c r="AI36" s="277">
        <f t="shared" si="12"/>
        <v>4.317506145367553</v>
      </c>
      <c r="AJ36" s="170"/>
    </row>
    <row r="37" spans="1:36" ht="12.75">
      <c r="A37" s="1">
        <f t="shared" si="13"/>
        <v>15</v>
      </c>
      <c r="B37" s="300" t="s">
        <v>70</v>
      </c>
      <c r="C37" s="228">
        <v>6</v>
      </c>
      <c r="D37" s="228">
        <v>9</v>
      </c>
      <c r="E37" s="228">
        <v>8163.92</v>
      </c>
      <c r="F37" s="227"/>
      <c r="G37" s="272">
        <f>'[12]Расч по домам'!$Y$27</f>
        <v>0.36601948826870756</v>
      </c>
      <c r="H37" s="273">
        <f>'[11]Норм по домам'!$Q$29</f>
        <v>0.46349660838058937</v>
      </c>
      <c r="I37" s="227"/>
      <c r="J37" s="227">
        <f>'[14]Расч по домам'!$M$27</f>
        <v>0.07297248727193684</v>
      </c>
      <c r="K37" s="242">
        <f>'[16]Расч по домам'!$G$27</f>
        <v>0.0280884940533672</v>
      </c>
      <c r="L37" s="299">
        <f>'[17]Расч по домам'!$H$27</f>
        <v>0.3183193677271795</v>
      </c>
      <c r="M37" s="227">
        <f>'[15]Расч по домам'!$J$27</f>
        <v>0.36930788150790306</v>
      </c>
      <c r="N37" s="242">
        <f>'[10]Расч по домам'!$J$27</f>
        <v>0.19895956174237198</v>
      </c>
      <c r="O37" s="298">
        <f>'[4]Расч. по домам на электр'!$P$30</f>
        <v>0.07049971937078232</v>
      </c>
      <c r="P37" s="227">
        <f>'[8]Расчет на дерат  и дез.'!$K$30</f>
        <v>0.02789458577088784</v>
      </c>
      <c r="Q37" s="227">
        <f>'[18]Расч. по домам на электр'!$P$30</f>
        <v>0.20655959392056755</v>
      </c>
      <c r="R37" s="291">
        <v>0.5</v>
      </c>
      <c r="S37" s="230">
        <v>0</v>
      </c>
      <c r="T37" s="227">
        <f>'[25]Расч по домам на посыпку и расч'!$H$27</f>
        <v>0.01198478410146266</v>
      </c>
      <c r="U37" s="227">
        <f>'[3]Расч по домам'!$M$27</f>
        <v>0.062093852952993175</v>
      </c>
      <c r="V37" s="230">
        <f t="shared" si="1"/>
        <v>2.6961964250687496</v>
      </c>
      <c r="W37" s="231">
        <f t="shared" si="2"/>
        <v>2.831006246322187</v>
      </c>
      <c r="X37" s="230">
        <f t="shared" si="3"/>
        <v>3.3972074955866245</v>
      </c>
      <c r="Y37" s="292">
        <f t="shared" si="0"/>
        <v>3.5589792810907497</v>
      </c>
      <c r="Z37" s="293">
        <f t="shared" si="14"/>
        <v>2.9800065750759863</v>
      </c>
      <c r="AA37" s="294">
        <f t="shared" si="4"/>
        <v>27734.530217369556</v>
      </c>
      <c r="AB37" s="294">
        <f t="shared" si="5"/>
        <v>23112.10851447463</v>
      </c>
      <c r="AC37" s="295">
        <f t="shared" si="6"/>
        <v>2.280108113755031</v>
      </c>
      <c r="AD37" s="296">
        <f t="shared" si="7"/>
        <v>22011.531918547265</v>
      </c>
      <c r="AE37" s="301">
        <f>(G37+H37+J37+K37+O37+P37+Q37+R37+T37+U37)*1.05*1.2*1.05+(L37+M37+N37)*1.05*1.2</f>
        <v>3.511212901274375</v>
      </c>
      <c r="AF37" s="297">
        <f t="shared" si="9"/>
        <v>0.9383162970304713</v>
      </c>
      <c r="AG37" s="170">
        <f t="shared" si="10"/>
        <v>28665.261228971896</v>
      </c>
      <c r="AH37" s="269">
        <f t="shared" si="11"/>
        <v>343983.13474766276</v>
      </c>
      <c r="AI37" s="277">
        <f t="shared" si="12"/>
        <v>4.143231223503762</v>
      </c>
      <c r="AJ37" s="170"/>
    </row>
    <row r="38" spans="1:36" ht="12.75">
      <c r="A38" s="1">
        <f t="shared" si="13"/>
        <v>16</v>
      </c>
      <c r="B38" s="228" t="s">
        <v>72</v>
      </c>
      <c r="C38" s="228">
        <v>6</v>
      </c>
      <c r="D38" s="228">
        <v>5</v>
      </c>
      <c r="E38" s="228">
        <v>5810.53</v>
      </c>
      <c r="F38" s="227"/>
      <c r="G38" s="272">
        <f>'[12]Расч по домам'!$Y$28</f>
        <v>0.5037172860307063</v>
      </c>
      <c r="H38" s="273">
        <f>'[11]Норм по домам'!$Q$30</f>
        <v>0.4543366083805893</v>
      </c>
      <c r="I38" s="227"/>
      <c r="J38" s="227">
        <f>'[14]Расч по домам'!$M$28</f>
        <v>0.07297248727193682</v>
      </c>
      <c r="K38" s="242">
        <f>'[16]Расч по домам'!$G$28</f>
        <v>0.0280884940533672</v>
      </c>
      <c r="L38" s="273">
        <f>'[6]Расч по домам'!$G$28</f>
        <v>0</v>
      </c>
      <c r="M38" s="227">
        <v>0</v>
      </c>
      <c r="N38" s="242">
        <v>0</v>
      </c>
      <c r="O38" s="298">
        <f>'[4]Расч. по домам на электр'!$P$31</f>
        <v>0.09445405013897579</v>
      </c>
      <c r="P38" s="227">
        <f>'[8]Расчет на дерат  и дез.'!$K$31</f>
        <v>0.03936918548451404</v>
      </c>
      <c r="Q38" s="227">
        <f>'[18]Расч. по домам на электр'!$P$31</f>
        <v>0.1886450977793764</v>
      </c>
      <c r="R38" s="291">
        <v>0.5</v>
      </c>
      <c r="S38" s="230">
        <v>0</v>
      </c>
      <c r="T38" s="227">
        <f>'[25]Расч по домам на посыпку и расч'!$H$27</f>
        <v>0.01198478410146266</v>
      </c>
      <c r="U38" s="227">
        <f>'[3]Расч по домам'!$M$28</f>
        <v>0.08118464718364762</v>
      </c>
      <c r="V38" s="230">
        <f t="shared" si="1"/>
        <v>1.9747526404245759</v>
      </c>
      <c r="W38" s="231">
        <f t="shared" si="2"/>
        <v>2.0734902724458046</v>
      </c>
      <c r="X38" s="230">
        <f t="shared" si="3"/>
        <v>2.4881883269349654</v>
      </c>
      <c r="Y38" s="292">
        <f t="shared" si="0"/>
        <v>2.60667348536044</v>
      </c>
      <c r="Z38" s="293">
        <f t="shared" si="14"/>
        <v>2.1826213394166367</v>
      </c>
      <c r="AA38" s="294">
        <f t="shared" si="4"/>
        <v>14457.692919305424</v>
      </c>
      <c r="AB38" s="294">
        <f t="shared" si="5"/>
        <v>12048.07743275452</v>
      </c>
      <c r="AC38" s="295">
        <f t="shared" si="6"/>
        <v>2.4881883269349654</v>
      </c>
      <c r="AD38" s="296">
        <f t="shared" si="7"/>
        <v>11474.35945976621</v>
      </c>
      <c r="AE38" s="277">
        <f t="shared" si="8"/>
        <v>2.6125977432817136</v>
      </c>
      <c r="AF38" s="297">
        <f t="shared" si="9"/>
        <v>0</v>
      </c>
      <c r="AG38" s="170">
        <f t="shared" si="10"/>
        <v>15180.577565270694</v>
      </c>
      <c r="AH38" s="269">
        <f t="shared" si="11"/>
        <v>182166.93078324833</v>
      </c>
      <c r="AI38" s="277">
        <f t="shared" si="12"/>
        <v>3.082865337072422</v>
      </c>
      <c r="AJ38" s="170"/>
    </row>
    <row r="39" spans="1:36" ht="12.75">
      <c r="A39" s="1">
        <f t="shared" si="13"/>
        <v>17</v>
      </c>
      <c r="B39" s="228" t="s">
        <v>72</v>
      </c>
      <c r="C39" s="228">
        <v>8</v>
      </c>
      <c r="D39" s="228">
        <v>5</v>
      </c>
      <c r="E39" s="228">
        <v>3398.36</v>
      </c>
      <c r="F39" s="227"/>
      <c r="G39" s="272">
        <f>'[12]Расч по домам'!$Y$29</f>
        <v>0.8972411924183037</v>
      </c>
      <c r="H39" s="273">
        <f>'[11]Норм по домам'!$Q$31</f>
        <v>0.45433660838058926</v>
      </c>
      <c r="I39" s="227"/>
      <c r="J39" s="227">
        <f>'[14]Расч по домам'!$M$29</f>
        <v>0.07297248727193682</v>
      </c>
      <c r="K39" s="242">
        <f>'[16]Расч по домам'!$G$29</f>
        <v>0.0280884940533672</v>
      </c>
      <c r="L39" s="273">
        <v>0</v>
      </c>
      <c r="M39" s="227">
        <v>0</v>
      </c>
      <c r="N39" s="242">
        <v>0</v>
      </c>
      <c r="O39" s="298">
        <f>'[4]Расч. по домам на электр'!$P$32</f>
        <v>0.08462371234373632</v>
      </c>
      <c r="P39" s="227">
        <f>'[8]Расчет на дерат  и дез.'!$K$32</f>
        <v>0</v>
      </c>
      <c r="Q39" s="227">
        <f>'[18]Расч. по домам на электр'!$P$32</f>
        <v>0.1612730846643675</v>
      </c>
      <c r="R39" s="291">
        <v>0.5</v>
      </c>
      <c r="S39" s="230">
        <v>0</v>
      </c>
      <c r="T39" s="227">
        <f>'[25]Расч по домам на посыпку и расч'!$H$29</f>
        <v>0.01198478410146266</v>
      </c>
      <c r="U39" s="227">
        <f>'[3]Расч по домам'!$M$29</f>
        <v>0.07251260608058005</v>
      </c>
      <c r="V39" s="230">
        <f t="shared" si="1"/>
        <v>2.283032969314344</v>
      </c>
      <c r="W39" s="231">
        <f t="shared" si="2"/>
        <v>2.397184617780061</v>
      </c>
      <c r="X39" s="230">
        <f t="shared" si="3"/>
        <v>2.8766215413360734</v>
      </c>
      <c r="Y39" s="292">
        <f t="shared" si="0"/>
        <v>3.013603519494934</v>
      </c>
      <c r="Z39" s="293">
        <f t="shared" si="14"/>
        <v>2.5233522292421697</v>
      </c>
      <c r="AA39" s="294">
        <f t="shared" si="4"/>
        <v>9775.79558121486</v>
      </c>
      <c r="AB39" s="294">
        <f t="shared" si="5"/>
        <v>8146.496317679049</v>
      </c>
      <c r="AC39" s="295">
        <f t="shared" si="6"/>
        <v>2.8766215413360734</v>
      </c>
      <c r="AD39" s="296">
        <f t="shared" si="7"/>
        <v>7758.567921599094</v>
      </c>
      <c r="AE39" s="277">
        <f t="shared" si="8"/>
        <v>3.020452618402877</v>
      </c>
      <c r="AF39" s="297">
        <f t="shared" si="9"/>
        <v>0</v>
      </c>
      <c r="AG39" s="170">
        <f t="shared" si="10"/>
        <v>10264.585360275601</v>
      </c>
      <c r="AH39" s="269">
        <f t="shared" si="11"/>
        <v>123175.02432330721</v>
      </c>
      <c r="AI39" s="277">
        <f t="shared" si="12"/>
        <v>3.564134089715395</v>
      </c>
      <c r="AJ39" s="170"/>
    </row>
    <row r="40" spans="1:36" ht="12.75">
      <c r="A40" s="1">
        <f t="shared" si="13"/>
        <v>18</v>
      </c>
      <c r="B40" s="228" t="s">
        <v>72</v>
      </c>
      <c r="C40" s="228">
        <v>10</v>
      </c>
      <c r="D40" s="228">
        <v>5</v>
      </c>
      <c r="E40" s="228">
        <v>3197.54</v>
      </c>
      <c r="F40" s="227"/>
      <c r="G40" s="272">
        <f>'[12]Расч по домам'!$Y$30</f>
        <v>0.7046333498877262</v>
      </c>
      <c r="H40" s="273">
        <f>'[11]Норм по домам'!$Q$32</f>
        <v>0.4543366083805893</v>
      </c>
      <c r="I40" s="227"/>
      <c r="J40" s="227">
        <f>'[14]Расч по домам'!$M$30</f>
        <v>0.07297248727193684</v>
      </c>
      <c r="K40" s="242">
        <f>'[16]Расч по домам'!$G$30</f>
        <v>0.0280884940533672</v>
      </c>
      <c r="L40" s="273">
        <v>0</v>
      </c>
      <c r="M40" s="227">
        <v>0</v>
      </c>
      <c r="N40" s="242">
        <v>0</v>
      </c>
      <c r="O40" s="298">
        <f>'[4]Расч. по домам на электр'!$P$33</f>
        <v>0.10131991554714584</v>
      </c>
      <c r="P40" s="227">
        <f>'[8]Расчет на дерат  и дез.'!$K$33</f>
        <v>0</v>
      </c>
      <c r="Q40" s="227">
        <f>'[18]Расч. по домам на электр'!$P$33</f>
        <v>0.17140176510692595</v>
      </c>
      <c r="R40" s="291">
        <v>0.5</v>
      </c>
      <c r="S40" s="230">
        <v>0</v>
      </c>
      <c r="T40" s="227">
        <f>'[25]Расч по домам на посыпку и расч'!$H$30</f>
        <v>0.011984784101462658</v>
      </c>
      <c r="U40" s="227">
        <f>'[3]Расч по домам'!$M$30</f>
        <v>0.08807625862381706</v>
      </c>
      <c r="V40" s="230">
        <f t="shared" si="1"/>
        <v>2.1328136629729713</v>
      </c>
      <c r="W40" s="231">
        <f t="shared" si="2"/>
        <v>2.23945434612162</v>
      </c>
      <c r="X40" s="230">
        <f t="shared" si="3"/>
        <v>2.687345215345944</v>
      </c>
      <c r="Y40" s="292">
        <f t="shared" si="0"/>
        <v>2.815314035124322</v>
      </c>
      <c r="Z40" s="293">
        <f t="shared" si="14"/>
        <v>2.3573203643385474</v>
      </c>
      <c r="AA40" s="294">
        <f t="shared" si="4"/>
        <v>8592.893819877268</v>
      </c>
      <c r="AB40" s="294">
        <f t="shared" si="5"/>
        <v>7160.744849897725</v>
      </c>
      <c r="AC40" s="295">
        <f t="shared" si="6"/>
        <v>2.687345215345944</v>
      </c>
      <c r="AD40" s="296">
        <f t="shared" si="7"/>
        <v>6819.7569999025945</v>
      </c>
      <c r="AE40" s="277">
        <f t="shared" si="8"/>
        <v>2.821712476113241</v>
      </c>
      <c r="AF40" s="297">
        <f t="shared" si="9"/>
        <v>0</v>
      </c>
      <c r="AG40" s="170">
        <f t="shared" si="10"/>
        <v>9022.538510871133</v>
      </c>
      <c r="AH40" s="269">
        <f t="shared" si="11"/>
        <v>108270.46213045358</v>
      </c>
      <c r="AI40" s="277">
        <f t="shared" si="12"/>
        <v>3.3296207218136242</v>
      </c>
      <c r="AJ40" s="170"/>
    </row>
    <row r="41" spans="1:36" ht="12.75">
      <c r="A41" s="1">
        <f t="shared" si="13"/>
        <v>19</v>
      </c>
      <c r="B41" s="228" t="s">
        <v>72</v>
      </c>
      <c r="C41" s="228">
        <v>12</v>
      </c>
      <c r="D41" s="228">
        <v>5</v>
      </c>
      <c r="E41" s="228">
        <v>5046.82</v>
      </c>
      <c r="F41" s="227"/>
      <c r="G41" s="272">
        <f>'[12]Расч по домам'!$Y$31</f>
        <v>0.7286499459065313</v>
      </c>
      <c r="H41" s="273">
        <f>'[11]Норм по домам'!$Q$33</f>
        <v>0.4543366083805892</v>
      </c>
      <c r="I41" s="227"/>
      <c r="J41" s="227">
        <f>'[14]Расч по домам'!$M$31</f>
        <v>0.07297248727193684</v>
      </c>
      <c r="K41" s="242">
        <f>'[16]Расч по домам'!$G$21</f>
        <v>0.0140442470266836</v>
      </c>
      <c r="L41" s="273">
        <v>0</v>
      </c>
      <c r="M41" s="227">
        <v>0</v>
      </c>
      <c r="N41" s="242">
        <v>0</v>
      </c>
      <c r="O41" s="298">
        <f>'[4]Расч. по домам на электр'!$P$34</f>
        <v>0.0958448536183044</v>
      </c>
      <c r="P41" s="227">
        <f>'[8]Расчет на дерат  и дез.'!$K$34</f>
        <v>0</v>
      </c>
      <c r="Q41" s="227">
        <f>'[18]Расч. по домам на электр'!$P$34</f>
        <v>0.1628938618773802</v>
      </c>
      <c r="R41" s="291">
        <v>0.5</v>
      </c>
      <c r="S41" s="230">
        <v>0</v>
      </c>
      <c r="T41" s="227">
        <f>'[25]Расч по домам на посыпку и расч'!$H$21</f>
        <v>0.01198478410146266</v>
      </c>
      <c r="U41" s="227">
        <f>'[3]Расч по домам'!$M$31</f>
        <v>0.08370439999841484</v>
      </c>
      <c r="V41" s="230">
        <f t="shared" si="1"/>
        <v>2.124431188181303</v>
      </c>
      <c r="W41" s="231">
        <f t="shared" si="2"/>
        <v>2.2306527475903684</v>
      </c>
      <c r="X41" s="230">
        <f t="shared" si="3"/>
        <v>2.6767832971084418</v>
      </c>
      <c r="Y41" s="292">
        <f t="shared" si="0"/>
        <v>2.80424916839932</v>
      </c>
      <c r="Z41" s="293">
        <f t="shared" si="14"/>
        <v>2.348055523779335</v>
      </c>
      <c r="AA41" s="294">
        <f t="shared" si="4"/>
        <v>13509.243479512825</v>
      </c>
      <c r="AB41" s="294">
        <f t="shared" si="5"/>
        <v>11257.702899594022</v>
      </c>
      <c r="AC41" s="295">
        <f t="shared" si="6"/>
        <v>2.6767832971084418</v>
      </c>
      <c r="AD41" s="296">
        <f t="shared" si="7"/>
        <v>10721.621809137163</v>
      </c>
      <c r="AE41" s="277">
        <f t="shared" si="8"/>
        <v>2.810622461963864</v>
      </c>
      <c r="AF41" s="297">
        <f t="shared" si="9"/>
        <v>0</v>
      </c>
      <c r="AG41" s="170">
        <f t="shared" si="10"/>
        <v>14184.705653488467</v>
      </c>
      <c r="AH41" s="269">
        <f t="shared" si="11"/>
        <v>170216.4678418616</v>
      </c>
      <c r="AI41" s="277">
        <f t="shared" si="12"/>
        <v>3.3165345051173594</v>
      </c>
      <c r="AJ41" s="170"/>
    </row>
    <row r="42" spans="1:36" ht="12.75">
      <c r="A42" s="1">
        <f t="shared" si="13"/>
        <v>20</v>
      </c>
      <c r="B42" s="228" t="s">
        <v>72</v>
      </c>
      <c r="C42" s="228">
        <v>14</v>
      </c>
      <c r="D42" s="228">
        <v>5</v>
      </c>
      <c r="E42" s="228">
        <v>3123.56</v>
      </c>
      <c r="F42" s="227"/>
      <c r="G42" s="272">
        <f>'[12]Расч по домам'!$Y$32</f>
        <v>0.8874648438747242</v>
      </c>
      <c r="H42" s="273">
        <f>'[11]Норм по домам'!$Q$34</f>
        <v>0.45433660838058926</v>
      </c>
      <c r="I42" s="227"/>
      <c r="J42" s="227">
        <f>'[14]Расч по домам'!$M$32</f>
        <v>0.07297248727193684</v>
      </c>
      <c r="K42" s="242">
        <f>'[16]Расч по домам'!$G$32</f>
        <v>0.0280884940533672</v>
      </c>
      <c r="L42" s="273">
        <v>0</v>
      </c>
      <c r="M42" s="227">
        <v>0</v>
      </c>
      <c r="N42" s="242">
        <v>0</v>
      </c>
      <c r="O42" s="298">
        <f>'[4]Расч. по домам на электр'!$P$35</f>
        <v>0.09090351224648917</v>
      </c>
      <c r="P42" s="227">
        <f>'[8]Расчет на дерат  и дез.'!$K$35</f>
        <v>0</v>
      </c>
      <c r="Q42" s="227">
        <f>'[18]Расч. по домам на электр'!$P$31</f>
        <v>0.1886450977793764</v>
      </c>
      <c r="R42" s="291">
        <v>0.5</v>
      </c>
      <c r="S42" s="230">
        <v>0</v>
      </c>
      <c r="T42" s="227">
        <f>'[25]Расч по домам на посыпку и расч'!$H$32</f>
        <v>0.01198478410146266</v>
      </c>
      <c r="U42" s="227">
        <f>'[3]Расч по домам'!$M$32</f>
        <v>0.051843323643534944</v>
      </c>
      <c r="V42" s="230">
        <f t="shared" si="1"/>
        <v>2.286239151351481</v>
      </c>
      <c r="W42" s="231">
        <f t="shared" si="2"/>
        <v>2.4005511089190548</v>
      </c>
      <c r="X42" s="230">
        <f t="shared" si="3"/>
        <v>2.8806613307028655</v>
      </c>
      <c r="Y42" s="292">
        <f t="shared" si="0"/>
        <v>3.0178356797839547</v>
      </c>
      <c r="Z42" s="293">
        <f t="shared" si="14"/>
        <v>2.526895904125321</v>
      </c>
      <c r="AA42" s="294">
        <f t="shared" si="4"/>
        <v>8997.918506130241</v>
      </c>
      <c r="AB42" s="294">
        <f t="shared" si="5"/>
        <v>7498.265421775202</v>
      </c>
      <c r="AC42" s="295">
        <f t="shared" si="6"/>
        <v>2.8806613307028655</v>
      </c>
      <c r="AD42" s="296">
        <f t="shared" si="7"/>
        <v>7141.205163595431</v>
      </c>
      <c r="AE42" s="277">
        <f t="shared" si="8"/>
        <v>3.024694397238009</v>
      </c>
      <c r="AF42" s="297">
        <f t="shared" si="9"/>
        <v>0</v>
      </c>
      <c r="AG42" s="170">
        <f t="shared" si="10"/>
        <v>9447.814431436755</v>
      </c>
      <c r="AH42" s="269">
        <f t="shared" si="11"/>
        <v>113373.77317724106</v>
      </c>
      <c r="AI42" s="277">
        <f t="shared" si="12"/>
        <v>3.5691393887408505</v>
      </c>
      <c r="AJ42" s="170"/>
    </row>
    <row r="43" spans="1:36" ht="12.75">
      <c r="A43" s="1">
        <f t="shared" si="13"/>
        <v>21</v>
      </c>
      <c r="B43" s="228" t="s">
        <v>72</v>
      </c>
      <c r="C43" s="228">
        <v>18</v>
      </c>
      <c r="D43" s="228">
        <v>5</v>
      </c>
      <c r="E43" s="228">
        <v>4516.46</v>
      </c>
      <c r="F43" s="227"/>
      <c r="G43" s="272">
        <f>'[12]Расч по домам'!$Y$33</f>
        <v>0.5069265265274131</v>
      </c>
      <c r="H43" s="273">
        <f>'[11]Норм по домам'!$Q$37</f>
        <v>0.45433660838058926</v>
      </c>
      <c r="I43" s="227"/>
      <c r="J43" s="227">
        <f>'[14]Расч по домам'!$M$33</f>
        <v>0.07297248727193682</v>
      </c>
      <c r="K43" s="242">
        <f>'[16]Расч по домам'!$G$33</f>
        <v>0.0280884940533672</v>
      </c>
      <c r="L43" s="273">
        <v>0</v>
      </c>
      <c r="M43" s="227">
        <v>0</v>
      </c>
      <c r="N43" s="242">
        <v>0</v>
      </c>
      <c r="O43" s="298">
        <f>'[4]Расч. по домам на электр'!$P$36</f>
        <v>0.09098418601772389</v>
      </c>
      <c r="P43" s="227">
        <f>'[8]Расчет на дерат  и дез.'!$K$36</f>
        <v>0</v>
      </c>
      <c r="Q43" s="227">
        <f>'[18]Расч. по домам на электр'!$P$36</f>
        <v>0.18202220322996326</v>
      </c>
      <c r="R43" s="291">
        <v>0.5</v>
      </c>
      <c r="S43" s="230">
        <v>0</v>
      </c>
      <c r="T43" s="288">
        <f>'[25]Расч по домам на посыпку и расч'!$H$13</f>
        <v>0.011984784101462658</v>
      </c>
      <c r="U43" s="227">
        <f>'[3]Расч по домам'!$M$33</f>
        <v>0.07794471776568375</v>
      </c>
      <c r="V43" s="230">
        <f t="shared" si="1"/>
        <v>1.9252600073481398</v>
      </c>
      <c r="W43" s="231">
        <f t="shared" si="2"/>
        <v>2.021523007715547</v>
      </c>
      <c r="X43" s="230">
        <f t="shared" si="3"/>
        <v>2.4258276092586564</v>
      </c>
      <c r="Y43" s="292">
        <f t="shared" si="0"/>
        <v>2.5413432096995447</v>
      </c>
      <c r="Z43" s="293">
        <f t="shared" si="14"/>
        <v>2.1279189554900495</v>
      </c>
      <c r="AA43" s="294">
        <f t="shared" si="4"/>
        <v>10956.153364112351</v>
      </c>
      <c r="AB43" s="294">
        <f t="shared" si="5"/>
        <v>9130.12780342696</v>
      </c>
      <c r="AC43" s="295">
        <f t="shared" si="6"/>
        <v>2.4258276092586564</v>
      </c>
      <c r="AD43" s="296">
        <f t="shared" si="7"/>
        <v>8695.35981278758</v>
      </c>
      <c r="AE43" s="277">
        <f t="shared" si="8"/>
        <v>2.5471189897215893</v>
      </c>
      <c r="AF43" s="297">
        <f t="shared" si="9"/>
        <v>0</v>
      </c>
      <c r="AG43" s="170">
        <f t="shared" si="10"/>
        <v>11503.96103231797</v>
      </c>
      <c r="AH43" s="269">
        <f t="shared" si="11"/>
        <v>138047.53238781565</v>
      </c>
      <c r="AI43" s="277">
        <f t="shared" si="12"/>
        <v>3.005600407871475</v>
      </c>
      <c r="AJ43" s="170"/>
    </row>
    <row r="44" spans="1:36" ht="12.75">
      <c r="A44" s="1">
        <f t="shared" si="13"/>
        <v>22</v>
      </c>
      <c r="B44" s="228" t="s">
        <v>72</v>
      </c>
      <c r="C44" s="228">
        <v>22</v>
      </c>
      <c r="D44" s="228">
        <v>5</v>
      </c>
      <c r="E44" s="228">
        <v>3139.89</v>
      </c>
      <c r="F44" s="227"/>
      <c r="G44" s="272">
        <f>'[12]Расч по домам'!$Y$34</f>
        <v>0.6369022521595767</v>
      </c>
      <c r="H44" s="273">
        <f>'[11]Норм по домам'!$Q$38</f>
        <v>0.4543366083805893</v>
      </c>
      <c r="I44" s="227"/>
      <c r="J44" s="227">
        <f>'[14]Расч по домам'!$M$34</f>
        <v>0.07297248727193682</v>
      </c>
      <c r="K44" s="242">
        <f>'[16]Расч по домам'!$G$34</f>
        <v>0.0280884940533672</v>
      </c>
      <c r="L44" s="273">
        <v>0</v>
      </c>
      <c r="M44" s="227">
        <v>0</v>
      </c>
      <c r="N44" s="242">
        <v>0</v>
      </c>
      <c r="O44" s="298">
        <f>'[4]Расч. по домам на электр'!$P$37</f>
        <v>0.09158978151478547</v>
      </c>
      <c r="P44" s="227">
        <f>'[8]Расчет на дерат  и дез.'!$K$37</f>
        <v>0.012571300268480742</v>
      </c>
      <c r="Q44" s="227">
        <f>'[18]Расч. по домам на электр'!$P$37</f>
        <v>0.17454878992576173</v>
      </c>
      <c r="R44" s="291">
        <v>0.5</v>
      </c>
      <c r="S44" s="230">
        <v>0</v>
      </c>
      <c r="T44" s="288">
        <f>'[25]Расч по домам на посыпку и расч'!$H$13</f>
        <v>0.011984784101462658</v>
      </c>
      <c r="U44" s="227">
        <f>'[3]Расч по домам'!$M$34</f>
        <v>0.07848171114274705</v>
      </c>
      <c r="V44" s="230">
        <f t="shared" si="1"/>
        <v>2.0614762088187075</v>
      </c>
      <c r="W44" s="231">
        <f t="shared" si="2"/>
        <v>2.164550019259643</v>
      </c>
      <c r="X44" s="230">
        <f t="shared" si="3"/>
        <v>2.5974600231115716</v>
      </c>
      <c r="Y44" s="292">
        <f t="shared" si="0"/>
        <v>2.721148595640694</v>
      </c>
      <c r="Z44" s="293">
        <f t="shared" si="14"/>
        <v>2.278473704483835</v>
      </c>
      <c r="AA44" s="294">
        <f t="shared" si="4"/>
        <v>8155.738751967792</v>
      </c>
      <c r="AB44" s="294">
        <f t="shared" si="5"/>
        <v>6796.4489599731605</v>
      </c>
      <c r="AC44" s="295">
        <f t="shared" si="6"/>
        <v>2.5974600231115716</v>
      </c>
      <c r="AD44" s="296">
        <f t="shared" si="7"/>
        <v>6472.8085333077715</v>
      </c>
      <c r="AE44" s="277">
        <f t="shared" si="8"/>
        <v>2.7273330242671503</v>
      </c>
      <c r="AF44" s="297">
        <f t="shared" si="9"/>
        <v>0</v>
      </c>
      <c r="AG44" s="170">
        <f t="shared" si="10"/>
        <v>8563.525689566182</v>
      </c>
      <c r="AH44" s="269">
        <f t="shared" si="11"/>
        <v>102762.3082747942</v>
      </c>
      <c r="AI44" s="277">
        <f t="shared" si="12"/>
        <v>3.218252968635237</v>
      </c>
      <c r="AJ44" s="170"/>
    </row>
    <row r="45" spans="1:36" ht="12.75" hidden="1">
      <c r="A45" s="1">
        <f t="shared" si="13"/>
        <v>23</v>
      </c>
      <c r="B45" s="228" t="s">
        <v>124</v>
      </c>
      <c r="C45" s="228">
        <v>24</v>
      </c>
      <c r="D45" s="228">
        <v>5</v>
      </c>
      <c r="E45" s="228"/>
      <c r="F45" s="227"/>
      <c r="G45" s="272"/>
      <c r="H45" s="273"/>
      <c r="I45" s="227"/>
      <c r="J45" s="227"/>
      <c r="K45" s="242"/>
      <c r="L45" s="273"/>
      <c r="M45" s="227"/>
      <c r="N45" s="242"/>
      <c r="O45" s="298"/>
      <c r="P45" s="227"/>
      <c r="Q45" s="227"/>
      <c r="R45" s="291"/>
      <c r="S45" s="230"/>
      <c r="T45" s="288">
        <f>'[25]Расч по домам на посыпку и расч'!$H$13</f>
        <v>0.011984784101462658</v>
      </c>
      <c r="U45" s="227"/>
      <c r="V45" s="230"/>
      <c r="W45" s="231"/>
      <c r="X45" s="230">
        <f t="shared" si="3"/>
        <v>0</v>
      </c>
      <c r="Y45" s="292">
        <f t="shared" si="0"/>
        <v>0</v>
      </c>
      <c r="Z45" s="293">
        <f t="shared" si="14"/>
        <v>0</v>
      </c>
      <c r="AA45" s="294">
        <f t="shared" si="4"/>
        <v>0</v>
      </c>
      <c r="AB45" s="294">
        <f t="shared" si="5"/>
        <v>0</v>
      </c>
      <c r="AC45" s="295">
        <f t="shared" si="6"/>
        <v>0.015100827967842949</v>
      </c>
      <c r="AD45" s="296">
        <f t="shared" si="7"/>
        <v>0</v>
      </c>
      <c r="AE45" s="277">
        <f t="shared" si="8"/>
        <v>0</v>
      </c>
      <c r="AF45" s="297">
        <f t="shared" si="9"/>
        <v>0</v>
      </c>
      <c r="AG45" s="170">
        <f t="shared" si="10"/>
        <v>0</v>
      </c>
      <c r="AH45" s="269">
        <f t="shared" si="11"/>
        <v>0</v>
      </c>
      <c r="AI45" s="277">
        <f t="shared" si="12"/>
        <v>0</v>
      </c>
      <c r="AJ45" s="170"/>
    </row>
    <row r="46" spans="1:36" ht="12.75">
      <c r="A46" s="1">
        <f t="shared" si="13"/>
        <v>24</v>
      </c>
      <c r="B46" s="228" t="s">
        <v>72</v>
      </c>
      <c r="C46" s="228">
        <v>26</v>
      </c>
      <c r="D46" s="228">
        <v>5</v>
      </c>
      <c r="E46" s="228">
        <v>2787.64</v>
      </c>
      <c r="F46" s="227"/>
      <c r="G46" s="272">
        <f>'[12]Расч по домам'!$Y$36</f>
        <v>0.5886786618071199</v>
      </c>
      <c r="H46" s="273">
        <f>'[11]Норм по домам'!$Q$40</f>
        <v>0.45433660838058937</v>
      </c>
      <c r="I46" s="227"/>
      <c r="J46" s="227">
        <f>'[14]Расч по домам'!$M$36</f>
        <v>0.07297248727193684</v>
      </c>
      <c r="K46" s="242">
        <f>'[16]Расч по домам'!$G$36</f>
        <v>0.0280884940533672</v>
      </c>
      <c r="L46" s="273">
        <v>0</v>
      </c>
      <c r="M46" s="227">
        <v>0</v>
      </c>
      <c r="N46" s="242">
        <v>0</v>
      </c>
      <c r="O46" s="298">
        <f>'[4]Расч. по домам на электр'!$P$39</f>
        <v>0.0901081902262483</v>
      </c>
      <c r="P46" s="227">
        <f>'[8]Расчет на дерат  и дез.'!$K$39</f>
        <v>0.0284843690959617</v>
      </c>
      <c r="Q46" s="227">
        <f>'[18]Расч. по домам на электр'!$P$39</f>
        <v>0.19660501355985707</v>
      </c>
      <c r="R46" s="291">
        <v>0.5</v>
      </c>
      <c r="S46" s="230">
        <v>0</v>
      </c>
      <c r="T46" s="288">
        <f>'[25]Расч по домам на посыпку и расч'!$H$13</f>
        <v>0.011984784101462658</v>
      </c>
      <c r="U46" s="227">
        <f>'[3]Расч по домам'!$M$36</f>
        <v>0.050513581380666084</v>
      </c>
      <c r="V46" s="230">
        <f t="shared" si="1"/>
        <v>2.0217721898772094</v>
      </c>
      <c r="W46" s="231">
        <f t="shared" si="2"/>
        <v>2.12286079937107</v>
      </c>
      <c r="X46" s="230">
        <f t="shared" si="3"/>
        <v>2.547432959245284</v>
      </c>
      <c r="Y46" s="292">
        <f t="shared" si="0"/>
        <v>2.6687392906379164</v>
      </c>
      <c r="Z46" s="293">
        <f t="shared" si="14"/>
        <v>2.234590315127442</v>
      </c>
      <c r="AA46" s="294">
        <f t="shared" si="4"/>
        <v>7101.326014510522</v>
      </c>
      <c r="AB46" s="294">
        <f t="shared" si="5"/>
        <v>5917.77167875877</v>
      </c>
      <c r="AC46" s="295">
        <f t="shared" si="6"/>
        <v>2.547432959245284</v>
      </c>
      <c r="AD46" s="296">
        <f t="shared" si="7"/>
        <v>5635.973027389304</v>
      </c>
      <c r="AE46" s="277">
        <f t="shared" si="8"/>
        <v>2.674804607207548</v>
      </c>
      <c r="AF46" s="297">
        <f t="shared" si="9"/>
        <v>0</v>
      </c>
      <c r="AG46" s="170">
        <f t="shared" si="10"/>
        <v>7456.392315236049</v>
      </c>
      <c r="AH46" s="269">
        <f t="shared" si="11"/>
        <v>89476.70778283259</v>
      </c>
      <c r="AI46" s="277">
        <f t="shared" si="12"/>
        <v>3.156269436504907</v>
      </c>
      <c r="AJ46" s="170"/>
    </row>
    <row r="47" spans="1:36" ht="12.75">
      <c r="A47" s="1">
        <f t="shared" si="13"/>
        <v>25</v>
      </c>
      <c r="B47" s="228" t="s">
        <v>72</v>
      </c>
      <c r="C47" s="228">
        <v>28</v>
      </c>
      <c r="D47" s="228">
        <v>5</v>
      </c>
      <c r="E47" s="228">
        <v>5541.12</v>
      </c>
      <c r="F47" s="227"/>
      <c r="G47" s="272">
        <f>'[12]Расч по домам'!$Y$37</f>
        <v>0.5183490547759299</v>
      </c>
      <c r="H47" s="273">
        <f>'[11]Норм по домам'!$Q$41</f>
        <v>0.4543366083805893</v>
      </c>
      <c r="I47" s="227"/>
      <c r="J47" s="227">
        <f>'[14]Расч по домам'!$M$37</f>
        <v>0.07297248727193682</v>
      </c>
      <c r="K47" s="242">
        <f>'[16]Расч по домам'!$G$37</f>
        <v>0.0280884940533672</v>
      </c>
      <c r="L47" s="273">
        <v>0</v>
      </c>
      <c r="M47" s="227">
        <v>0</v>
      </c>
      <c r="N47" s="242">
        <v>0</v>
      </c>
      <c r="O47" s="298">
        <f>'[4]Расч. по домам на электр'!$P$40</f>
        <v>0.08919480654394447</v>
      </c>
      <c r="P47" s="227">
        <f>'[8]Расчет на дерат  и дез.'!$K$40</f>
        <v>0.011310260982135983</v>
      </c>
      <c r="Q47" s="227">
        <f>'[18]Расч. по домам на электр'!$P$40</f>
        <v>0.19781704781704781</v>
      </c>
      <c r="R47" s="291">
        <v>0.5</v>
      </c>
      <c r="S47" s="230">
        <v>0</v>
      </c>
      <c r="T47" s="288">
        <f>'[25]Расч по домам на посыпку и расч'!$H$13</f>
        <v>0.011984784101462658</v>
      </c>
      <c r="U47" s="227">
        <f>'[3]Расч по домам'!$M$37</f>
        <v>0.07560217031935783</v>
      </c>
      <c r="V47" s="230">
        <f t="shared" si="1"/>
        <v>1.959655714245772</v>
      </c>
      <c r="W47" s="231">
        <f t="shared" si="2"/>
        <v>2.0576384999580606</v>
      </c>
      <c r="X47" s="230">
        <f t="shared" si="3"/>
        <v>2.469166199949673</v>
      </c>
      <c r="Y47" s="292">
        <f t="shared" si="0"/>
        <v>2.586745542804419</v>
      </c>
      <c r="Z47" s="293">
        <f t="shared" si="14"/>
        <v>2.1659352631137483</v>
      </c>
      <c r="AA47" s="294">
        <f t="shared" si="4"/>
        <v>13681.94621386513</v>
      </c>
      <c r="AB47" s="294">
        <f t="shared" si="5"/>
        <v>11401.621844887608</v>
      </c>
      <c r="AC47" s="295">
        <f t="shared" si="6"/>
        <v>2.469166199949673</v>
      </c>
      <c r="AD47" s="296">
        <f t="shared" si="7"/>
        <v>10858.687471321531</v>
      </c>
      <c r="AE47" s="277">
        <f t="shared" si="8"/>
        <v>2.5926245099471563</v>
      </c>
      <c r="AF47" s="297">
        <f t="shared" si="9"/>
        <v>0</v>
      </c>
      <c r="AG47" s="170">
        <f t="shared" si="10"/>
        <v>14366.043524558387</v>
      </c>
      <c r="AH47" s="269">
        <f t="shared" si="11"/>
        <v>172392.52229470064</v>
      </c>
      <c r="AI47" s="277">
        <f t="shared" si="12"/>
        <v>3.0592969217376442</v>
      </c>
      <c r="AJ47" s="170"/>
    </row>
    <row r="48" spans="1:36" ht="12.75">
      <c r="A48" s="1">
        <f t="shared" si="13"/>
        <v>26</v>
      </c>
      <c r="B48" s="228" t="s">
        <v>72</v>
      </c>
      <c r="C48" s="228">
        <v>30</v>
      </c>
      <c r="D48" s="228">
        <v>5</v>
      </c>
      <c r="E48" s="228">
        <v>5918.08</v>
      </c>
      <c r="F48" s="227"/>
      <c r="G48" s="272">
        <f>'[12]Расч по домам'!$Y$38</f>
        <v>0.5722653019898345</v>
      </c>
      <c r="H48" s="273">
        <f>'[11]Норм по домам'!$Q$42</f>
        <v>0.45433660838058926</v>
      </c>
      <c r="I48" s="227"/>
      <c r="J48" s="227">
        <f>'[14]Расч по домам'!$M$38</f>
        <v>0.07297248727193684</v>
      </c>
      <c r="K48" s="242">
        <f>'[16]Расч по домам'!$G$38</f>
        <v>0.0280884940533672</v>
      </c>
      <c r="L48" s="273">
        <v>0</v>
      </c>
      <c r="M48" s="227">
        <v>0</v>
      </c>
      <c r="N48" s="242">
        <v>0</v>
      </c>
      <c r="O48" s="298">
        <f>'[4]Расч. по домам на электр'!$P$41</f>
        <v>0.08781800465885797</v>
      </c>
      <c r="P48" s="227">
        <f>'[8]Расчет на дерат  и дез.'!$K$41</f>
        <v>0</v>
      </c>
      <c r="Q48" s="227">
        <f>'[18]Расч. по домам на электр'!$P$41</f>
        <v>0.18521682707905265</v>
      </c>
      <c r="R48" s="291">
        <v>0.5</v>
      </c>
      <c r="S48" s="230">
        <v>0</v>
      </c>
      <c r="T48" s="288">
        <f>'[25]Расч по домам на посыпку и расч'!$H$13</f>
        <v>0.011984784101462658</v>
      </c>
      <c r="U48" s="227">
        <f>'[3]Расч по домам'!$M$38</f>
        <v>0.0755453515329296</v>
      </c>
      <c r="V48" s="230">
        <f t="shared" si="1"/>
        <v>1.9882278590680307</v>
      </c>
      <c r="W48" s="231">
        <f t="shared" si="2"/>
        <v>2.0876392520214324</v>
      </c>
      <c r="X48" s="230">
        <f t="shared" si="3"/>
        <v>2.5051671024257187</v>
      </c>
      <c r="Y48" s="292">
        <f t="shared" si="0"/>
        <v>2.6244607739698003</v>
      </c>
      <c r="Z48" s="293">
        <f t="shared" si="14"/>
        <v>2.197515002127824</v>
      </c>
      <c r="AA48" s="294">
        <f t="shared" si="4"/>
        <v>14825.779325523597</v>
      </c>
      <c r="AB48" s="294">
        <f t="shared" si="5"/>
        <v>12354.816104602998</v>
      </c>
      <c r="AC48" s="295">
        <f t="shared" si="6"/>
        <v>2.5051671024257187</v>
      </c>
      <c r="AD48" s="296">
        <f t="shared" si="7"/>
        <v>11766.491528193332</v>
      </c>
      <c r="AE48" s="277">
        <f t="shared" si="8"/>
        <v>2.630425457547005</v>
      </c>
      <c r="AF48" s="297">
        <f t="shared" si="9"/>
        <v>0</v>
      </c>
      <c r="AG48" s="170">
        <f t="shared" si="10"/>
        <v>15567.068291799778</v>
      </c>
      <c r="AH48" s="269">
        <f t="shared" si="11"/>
        <v>186804.81950159735</v>
      </c>
      <c r="AI48" s="277">
        <f t="shared" si="12"/>
        <v>3.1039020399054658</v>
      </c>
      <c r="AJ48" s="170"/>
    </row>
    <row r="49" spans="1:36" ht="12.75">
      <c r="A49" s="1">
        <f t="shared" si="13"/>
        <v>27</v>
      </c>
      <c r="B49" s="228" t="s">
        <v>72</v>
      </c>
      <c r="C49" s="228">
        <v>32</v>
      </c>
      <c r="D49" s="228">
        <v>5</v>
      </c>
      <c r="E49" s="228">
        <v>4181.39</v>
      </c>
      <c r="F49" s="227"/>
      <c r="G49" s="272">
        <f>'[12]Расч по домам'!$Y$39</f>
        <v>0.5829241076930558</v>
      </c>
      <c r="H49" s="273">
        <f>'[11]Норм по домам'!$Q$43</f>
        <v>0.45433660838058926</v>
      </c>
      <c r="I49" s="227"/>
      <c r="J49" s="227">
        <f>'[14]Расч по домам'!$M$39</f>
        <v>0.07297248727193684</v>
      </c>
      <c r="K49" s="242">
        <f>'[16]Расч по домам'!$G$39</f>
        <v>0.0280884940533672</v>
      </c>
      <c r="L49" s="273">
        <v>0</v>
      </c>
      <c r="M49" s="227">
        <v>0</v>
      </c>
      <c r="N49" s="242">
        <v>0</v>
      </c>
      <c r="O49" s="298">
        <f>'[4]Расч. по домам на электр'!$P$42</f>
        <v>0.0895716001385779</v>
      </c>
      <c r="P49" s="227">
        <f>'[8]Расчет на дерат  и дез.'!$K$42</f>
        <v>0.011659280765487076</v>
      </c>
      <c r="Q49" s="227">
        <f>'[18]Расч. по домам на электр'!$P$42</f>
        <v>0.19660830489382713</v>
      </c>
      <c r="R49" s="291">
        <v>0.5</v>
      </c>
      <c r="S49" s="230">
        <v>0</v>
      </c>
      <c r="T49" s="288">
        <f>'[25]Расч по домам на посыпку и расч'!$H$13</f>
        <v>0.011984784101462658</v>
      </c>
      <c r="U49" s="227">
        <f>'[3]Расч по домам'!$M$39</f>
        <v>0.07577164053101959</v>
      </c>
      <c r="V49" s="230">
        <f t="shared" si="1"/>
        <v>2.0239173078293238</v>
      </c>
      <c r="W49" s="231">
        <f t="shared" si="2"/>
        <v>2.12511317322079</v>
      </c>
      <c r="X49" s="230">
        <f t="shared" si="3"/>
        <v>2.550135807864948</v>
      </c>
      <c r="Y49" s="292">
        <f t="shared" si="0"/>
        <v>2.671570846334707</v>
      </c>
      <c r="Z49" s="293">
        <f t="shared" si="14"/>
        <v>2.2369612349692525</v>
      </c>
      <c r="AA49" s="294">
        <f t="shared" si="4"/>
        <v>10663.112365648416</v>
      </c>
      <c r="AB49" s="294">
        <f t="shared" si="5"/>
        <v>8885.92697137368</v>
      </c>
      <c r="AC49" s="295">
        <f t="shared" si="6"/>
        <v>2.550135807864948</v>
      </c>
      <c r="AD49" s="296">
        <f t="shared" si="7"/>
        <v>8462.787591784458</v>
      </c>
      <c r="AE49" s="277">
        <f t="shared" si="8"/>
        <v>2.6776425982581955</v>
      </c>
      <c r="AF49" s="297">
        <f t="shared" si="9"/>
        <v>0</v>
      </c>
      <c r="AG49" s="170">
        <f t="shared" si="10"/>
        <v>11196.267983930837</v>
      </c>
      <c r="AH49" s="269">
        <f t="shared" si="11"/>
        <v>134355.21580717003</v>
      </c>
      <c r="AI49" s="277">
        <f t="shared" si="12"/>
        <v>3.1596182659446703</v>
      </c>
      <c r="AJ49" s="170"/>
    </row>
    <row r="50" spans="1:36" ht="12.75">
      <c r="A50" s="1">
        <f t="shared" si="13"/>
        <v>28</v>
      </c>
      <c r="B50" s="228" t="s">
        <v>72</v>
      </c>
      <c r="C50" s="228">
        <v>34</v>
      </c>
      <c r="D50" s="228">
        <v>5</v>
      </c>
      <c r="E50" s="228">
        <v>4263.08</v>
      </c>
      <c r="F50" s="227"/>
      <c r="G50" s="272">
        <f>'[12]Расч по домам'!$Y$40</f>
        <v>0.5383943089284429</v>
      </c>
      <c r="H50" s="273">
        <f>'[11]Норм по домам'!$Q$44</f>
        <v>0.4543366083805893</v>
      </c>
      <c r="I50" s="227"/>
      <c r="J50" s="227">
        <f>'[14]Расч по домам'!$M$40</f>
        <v>0.07297248727193684</v>
      </c>
      <c r="K50" s="242">
        <f>'[16]Расч по домам'!$G$40</f>
        <v>0.0280884940533672</v>
      </c>
      <c r="L50" s="273">
        <v>0</v>
      </c>
      <c r="M50" s="227">
        <v>0</v>
      </c>
      <c r="N50" s="242">
        <v>0</v>
      </c>
      <c r="O50" s="298">
        <f>'[4]Расч. по домам на электр'!$P$43</f>
        <v>0.08785521104540574</v>
      </c>
      <c r="P50" s="227">
        <f>'[8]Расчет на дерат  и дез.'!$K$43</f>
        <v>0.01140337502463008</v>
      </c>
      <c r="Q50" s="227">
        <f>'[18]Расч. по домам на электр'!$P$43</f>
        <v>0.19284085684528554</v>
      </c>
      <c r="R50" s="291">
        <v>0.5</v>
      </c>
      <c r="S50" s="230">
        <v>0</v>
      </c>
      <c r="T50" s="288">
        <f>'[25]Расч по домам на посыпку и расч'!$H$13</f>
        <v>0.011984784101462658</v>
      </c>
      <c r="U50" s="227">
        <f>'[3]Расч по домам'!$M$40</f>
        <v>0.07431968905110858</v>
      </c>
      <c r="V50" s="230">
        <f t="shared" si="1"/>
        <v>1.972195814702229</v>
      </c>
      <c r="W50" s="231">
        <f t="shared" si="2"/>
        <v>2.0708056054373403</v>
      </c>
      <c r="X50" s="230">
        <f t="shared" si="3"/>
        <v>2.4849667265248083</v>
      </c>
      <c r="Y50" s="292">
        <f t="shared" si="0"/>
        <v>2.6032984754069424</v>
      </c>
      <c r="Z50" s="293">
        <f t="shared" si="14"/>
        <v>2.1797953741445686</v>
      </c>
      <c r="AA50" s="294">
        <f t="shared" si="4"/>
        <v>10593.61195251338</v>
      </c>
      <c r="AB50" s="294">
        <f t="shared" si="5"/>
        <v>8828.009960427817</v>
      </c>
      <c r="AC50" s="295">
        <f t="shared" si="6"/>
        <v>2.4849667265248083</v>
      </c>
      <c r="AD50" s="296">
        <f t="shared" si="7"/>
        <v>8407.628533740777</v>
      </c>
      <c r="AE50" s="277">
        <f t="shared" si="8"/>
        <v>2.6092150628510486</v>
      </c>
      <c r="AF50" s="297">
        <f t="shared" si="9"/>
        <v>0</v>
      </c>
      <c r="AG50" s="170">
        <f t="shared" si="10"/>
        <v>11123.29255013905</v>
      </c>
      <c r="AH50" s="269">
        <f t="shared" si="11"/>
        <v>133479.5106016686</v>
      </c>
      <c r="AI50" s="277">
        <f t="shared" si="12"/>
        <v>3.0788737741642374</v>
      </c>
      <c r="AJ50" s="170"/>
    </row>
    <row r="51" spans="1:36" ht="12.75">
      <c r="A51" s="1">
        <f t="shared" si="13"/>
        <v>29</v>
      </c>
      <c r="B51" s="228" t="s">
        <v>72</v>
      </c>
      <c r="C51" s="228">
        <v>36</v>
      </c>
      <c r="D51" s="228">
        <v>5</v>
      </c>
      <c r="E51" s="228">
        <v>2797.87</v>
      </c>
      <c r="F51" s="227"/>
      <c r="G51" s="272">
        <f>'[12]Расч по домам'!$Y$41</f>
        <v>0.8260571095392806</v>
      </c>
      <c r="H51" s="273">
        <f>'[11]Норм по домам'!$Q$45</f>
        <v>0.45433660838058937</v>
      </c>
      <c r="I51" s="227"/>
      <c r="J51" s="227">
        <f>'[14]Расч по домам'!$M$41</f>
        <v>0.07297248727193682</v>
      </c>
      <c r="K51" s="242">
        <f>'[16]Расч по домам'!$G$41</f>
        <v>0.0280884940533672</v>
      </c>
      <c r="L51" s="273">
        <v>0</v>
      </c>
      <c r="M51" s="227">
        <v>0</v>
      </c>
      <c r="N51" s="242">
        <v>0</v>
      </c>
      <c r="O51" s="298">
        <f>'[4]Расч. по домам на электр'!$P$44</f>
        <v>0.08977872288644534</v>
      </c>
      <c r="P51" s="227">
        <f>'[8]Расчет на дерат  и дез.'!$K$44</f>
        <v>0.022737892277577828</v>
      </c>
      <c r="Q51" s="227">
        <f>'[18]Расч. по домам на электр'!$P$44</f>
        <v>0.19588615625457936</v>
      </c>
      <c r="R51" s="291">
        <v>0.5</v>
      </c>
      <c r="S51" s="230">
        <v>0</v>
      </c>
      <c r="T51" s="288">
        <f>'[25]Расч по домам на посыпку и расч'!$H$13</f>
        <v>0.011984784101462658</v>
      </c>
      <c r="U51" s="227">
        <f>'[3]Расч по домам'!$M$41</f>
        <v>0.050328885902490114</v>
      </c>
      <c r="V51" s="230">
        <f t="shared" si="1"/>
        <v>2.252171140667729</v>
      </c>
      <c r="W51" s="231">
        <f t="shared" si="2"/>
        <v>2.3647796977011155</v>
      </c>
      <c r="X51" s="230">
        <f t="shared" si="3"/>
        <v>2.8377356372413387</v>
      </c>
      <c r="Y51" s="292">
        <f t="shared" si="0"/>
        <v>2.972865905681403</v>
      </c>
      <c r="Z51" s="293">
        <f t="shared" si="14"/>
        <v>2.489241787053806</v>
      </c>
      <c r="AA51" s="294">
        <f t="shared" si="4"/>
        <v>7939.615407368424</v>
      </c>
      <c r="AB51" s="294">
        <f t="shared" si="5"/>
        <v>6616.34617280702</v>
      </c>
      <c r="AC51" s="295">
        <f t="shared" si="6"/>
        <v>2.8377356372413387</v>
      </c>
      <c r="AD51" s="296">
        <f t="shared" si="7"/>
        <v>6301.282069340019</v>
      </c>
      <c r="AE51" s="277">
        <f t="shared" si="8"/>
        <v>2.9796224191034058</v>
      </c>
      <c r="AF51" s="297">
        <f t="shared" si="9"/>
        <v>0</v>
      </c>
      <c r="AG51" s="170">
        <f t="shared" si="10"/>
        <v>8336.596177736845</v>
      </c>
      <c r="AH51" s="269">
        <f t="shared" si="11"/>
        <v>100039.15413284214</v>
      </c>
      <c r="AI51" s="277">
        <f t="shared" si="12"/>
        <v>3.5159544545420185</v>
      </c>
      <c r="AJ51" s="170"/>
    </row>
    <row r="52" spans="1:36" ht="12.75">
      <c r="A52" s="1">
        <f t="shared" si="13"/>
        <v>30</v>
      </c>
      <c r="B52" s="228" t="s">
        <v>74</v>
      </c>
      <c r="C52" s="302" t="s">
        <v>5</v>
      </c>
      <c r="D52" s="228">
        <v>2</v>
      </c>
      <c r="E52" s="228">
        <v>375.36</v>
      </c>
      <c r="F52" s="227"/>
      <c r="G52" s="272">
        <f>'[12]Расч по домам'!$Y$42</f>
        <v>1.030558725490196</v>
      </c>
      <c r="H52" s="273">
        <f>'[11]Норм по домам'!$Q$46</f>
        <v>0.45433660838058937</v>
      </c>
      <c r="I52" s="227"/>
      <c r="J52" s="227">
        <f>'[14]Расч по домам'!$M$42</f>
        <v>0.07297248727193684</v>
      </c>
      <c r="K52" s="242">
        <f>'[16]Расч по домам'!$G$42</f>
        <v>0.0280884940533672</v>
      </c>
      <c r="L52" s="273">
        <v>0</v>
      </c>
      <c r="M52" s="227">
        <v>0</v>
      </c>
      <c r="N52" s="242">
        <v>0</v>
      </c>
      <c r="O52" s="298">
        <f>'[4]Расч. по домам на электр'!$P$45</f>
        <v>0.09909806126348589</v>
      </c>
      <c r="P52" s="227">
        <f>'[8]Расчет на дерат  и дез.'!$K$45</f>
        <v>0</v>
      </c>
      <c r="Q52" s="227">
        <f>'[18]Расч. по домам на электр'!$P$45</f>
        <v>0.12327365728900255</v>
      </c>
      <c r="R52" s="291">
        <v>0.5</v>
      </c>
      <c r="S52" s="230">
        <v>0</v>
      </c>
      <c r="T52" s="288">
        <f>'[25]Расч по домам на посыпку и расч'!$H$13</f>
        <v>0.011984784101462658</v>
      </c>
      <c r="U52" s="227">
        <f>'[3]Расч по домам'!$M$42</f>
        <v>0.07862845903622757</v>
      </c>
      <c r="V52" s="230">
        <f t="shared" si="1"/>
        <v>2.398941276886268</v>
      </c>
      <c r="W52" s="231">
        <f t="shared" si="2"/>
        <v>2.5188883407305815</v>
      </c>
      <c r="X52" s="230">
        <f t="shared" si="3"/>
        <v>3.0226660088766977</v>
      </c>
      <c r="Y52" s="292">
        <f t="shared" si="0"/>
        <v>3.1666024854898738</v>
      </c>
      <c r="Z52" s="293">
        <f t="shared" si="14"/>
        <v>2.651461411295349</v>
      </c>
      <c r="AA52" s="294">
        <f t="shared" si="4"/>
        <v>1134.5879130919573</v>
      </c>
      <c r="AB52" s="294">
        <f t="shared" si="5"/>
        <v>945.4899275766311</v>
      </c>
      <c r="AC52" s="295">
        <f t="shared" si="6"/>
        <v>3.0226660088766977</v>
      </c>
      <c r="AD52" s="296">
        <f t="shared" si="7"/>
        <v>900.4665976920296</v>
      </c>
      <c r="AE52" s="277">
        <f t="shared" si="8"/>
        <v>3.1737993093205326</v>
      </c>
      <c r="AF52" s="297">
        <f t="shared" si="9"/>
        <v>0</v>
      </c>
      <c r="AG52" s="170">
        <f t="shared" si="10"/>
        <v>1191.3173087465552</v>
      </c>
      <c r="AH52" s="269">
        <f t="shared" si="11"/>
        <v>14295.807704958663</v>
      </c>
      <c r="AI52" s="277">
        <f t="shared" si="12"/>
        <v>3.745083184998228</v>
      </c>
      <c r="AJ52" s="170"/>
    </row>
    <row r="53" spans="1:36" ht="12.75">
      <c r="A53" s="1">
        <f t="shared" si="13"/>
        <v>31</v>
      </c>
      <c r="B53" s="228" t="s">
        <v>74</v>
      </c>
      <c r="C53" s="302" t="s">
        <v>6</v>
      </c>
      <c r="D53" s="228">
        <v>2</v>
      </c>
      <c r="E53" s="228">
        <v>779.94</v>
      </c>
      <c r="F53" s="227"/>
      <c r="G53" s="272">
        <f>'[12]Расч по домам'!$Y$43</f>
        <v>0.9738150811600892</v>
      </c>
      <c r="H53" s="273">
        <f>'[11]Норм по домам'!$Q$47</f>
        <v>0.45433660838058926</v>
      </c>
      <c r="I53" s="227"/>
      <c r="J53" s="227">
        <f>'[14]Расч по домам'!$M$43</f>
        <v>0.07297248727193684</v>
      </c>
      <c r="K53" s="242">
        <f>'[16]Расч по домам'!$G$43</f>
        <v>0.0280884940533672</v>
      </c>
      <c r="L53" s="273">
        <v>0</v>
      </c>
      <c r="M53" s="227">
        <v>0</v>
      </c>
      <c r="N53" s="242">
        <v>0</v>
      </c>
      <c r="O53" s="298">
        <f>'[4]Расч. по домам на электр'!$P$46</f>
        <v>0.07095140533946172</v>
      </c>
      <c r="P53" s="227">
        <f>'[8]Расчет на дерат  и дез.'!$K$46</f>
        <v>0</v>
      </c>
      <c r="Q53" s="227">
        <f>'[18]Расч. по домам на электр'!$P$46</f>
        <v>0.11865528117547502</v>
      </c>
      <c r="R53" s="291">
        <v>0.5</v>
      </c>
      <c r="S53" s="230">
        <v>0</v>
      </c>
      <c r="T53" s="288">
        <f>'[25]Расч по домам на посыпку и расч'!$H$13</f>
        <v>0.011984784101462658</v>
      </c>
      <c r="U53" s="227">
        <f>'[3]Расч по домам'!$M$43</f>
        <v>0.07568268939620582</v>
      </c>
      <c r="V53" s="230">
        <f t="shared" si="1"/>
        <v>2.306486830878588</v>
      </c>
      <c r="W53" s="231">
        <f t="shared" si="2"/>
        <v>2.4218111724225175</v>
      </c>
      <c r="X53" s="230">
        <f t="shared" si="3"/>
        <v>2.906173406907021</v>
      </c>
      <c r="Y53" s="292">
        <f t="shared" si="0"/>
        <v>3.0445626167597366</v>
      </c>
      <c r="Z53" s="293">
        <f t="shared" si="14"/>
        <v>2.549274918339492</v>
      </c>
      <c r="AA53" s="294">
        <f t="shared" si="4"/>
        <v>2266.640886983062</v>
      </c>
      <c r="AB53" s="294">
        <f t="shared" si="5"/>
        <v>1888.8674058192184</v>
      </c>
      <c r="AC53" s="295">
        <f t="shared" si="6"/>
        <v>2.906173406907021</v>
      </c>
      <c r="AD53" s="296">
        <f t="shared" si="7"/>
        <v>1798.9213388754463</v>
      </c>
      <c r="AE53" s="277">
        <f t="shared" si="8"/>
        <v>3.051482077252372</v>
      </c>
      <c r="AF53" s="297">
        <f t="shared" si="9"/>
        <v>0</v>
      </c>
      <c r="AG53" s="170">
        <f t="shared" si="10"/>
        <v>2379.9729313322155</v>
      </c>
      <c r="AH53" s="269">
        <f t="shared" si="11"/>
        <v>28559.675175986587</v>
      </c>
      <c r="AI53" s="277">
        <f t="shared" si="12"/>
        <v>3.6007488511577987</v>
      </c>
      <c r="AJ53" s="170"/>
    </row>
    <row r="54" spans="1:36" ht="12.75">
      <c r="A54" s="1">
        <f t="shared" si="13"/>
        <v>32</v>
      </c>
      <c r="B54" s="228" t="s">
        <v>75</v>
      </c>
      <c r="C54" s="302" t="s">
        <v>7</v>
      </c>
      <c r="D54" s="228">
        <v>9</v>
      </c>
      <c r="E54" s="228">
        <v>6020.26</v>
      </c>
      <c r="F54" s="227"/>
      <c r="G54" s="272">
        <f>'[12]Расч по домам'!$Y$44</f>
        <v>0.3617219507020184</v>
      </c>
      <c r="H54" s="273">
        <f>'[11]Норм по домам'!$Q$48</f>
        <v>0.4634966083805892</v>
      </c>
      <c r="I54" s="227"/>
      <c r="J54" s="227">
        <f>'[14]Расч по домам'!$M$44</f>
        <v>0.07297248727193682</v>
      </c>
      <c r="K54" s="242">
        <f>'[16]Расч по домам'!$G$44</f>
        <v>0.0280884940533672</v>
      </c>
      <c r="L54" s="299">
        <f>'[17]Расч по домам'!$H$44</f>
        <v>0.3183193677271795</v>
      </c>
      <c r="M54" s="227">
        <f>'[15]Расч по домам'!$J$44</f>
        <v>0.37560670137170155</v>
      </c>
      <c r="N54" s="242">
        <f>'[10]Расч по домам'!$J$44</f>
        <v>0.23800000000000002</v>
      </c>
      <c r="O54" s="298">
        <f>'[4]Расч. по домам на электр'!$P$47</f>
        <v>0.07068000767217789</v>
      </c>
      <c r="P54" s="227">
        <f>'[8]Расчет на дерат  и дез.'!$K$47</f>
        <v>0.023139850549090346</v>
      </c>
      <c r="Q54" s="227">
        <f>'[18]Расч. по домам на электр'!$P$47</f>
        <v>0.21008262101636804</v>
      </c>
      <c r="R54" s="291">
        <v>0.5</v>
      </c>
      <c r="S54" s="230">
        <v>0</v>
      </c>
      <c r="T54" s="288">
        <f>'[25]Расч по домам на посыпку и расч'!$H$13</f>
        <v>0.011984784101462658</v>
      </c>
      <c r="U54" s="227">
        <f>'[3]Расч по домам'!$M$44</f>
        <v>0.061983411347682656</v>
      </c>
      <c r="V54" s="230">
        <f t="shared" si="1"/>
        <v>2.736076284193574</v>
      </c>
      <c r="W54" s="231">
        <f t="shared" si="2"/>
        <v>2.872880098403253</v>
      </c>
      <c r="X54" s="230">
        <f t="shared" si="3"/>
        <v>3.4474561180839034</v>
      </c>
      <c r="Y54" s="292">
        <f t="shared" si="0"/>
        <v>3.611620695135518</v>
      </c>
      <c r="Z54" s="293">
        <f t="shared" si="14"/>
        <v>3.0240843141086873</v>
      </c>
      <c r="AA54" s="294">
        <f t="shared" si="4"/>
        <v>20754.5821694558</v>
      </c>
      <c r="AB54" s="294">
        <f t="shared" si="5"/>
        <v>17295.48514121317</v>
      </c>
      <c r="AC54" s="295">
        <f t="shared" si="6"/>
        <v>2.2732292710193134</v>
      </c>
      <c r="AD54" s="296">
        <f t="shared" si="7"/>
        <v>16471.89061067921</v>
      </c>
      <c r="AE54" s="277">
        <f t="shared" si="8"/>
        <v>3.6198289239880985</v>
      </c>
      <c r="AF54" s="297">
        <f t="shared" si="9"/>
        <v>0.9938060690988811</v>
      </c>
      <c r="AG54" s="170">
        <f t="shared" si="10"/>
        <v>21792.31127792859</v>
      </c>
      <c r="AH54" s="269">
        <f t="shared" si="11"/>
        <v>261507.7353351431</v>
      </c>
      <c r="AI54" s="277">
        <f t="shared" si="12"/>
        <v>4.271398130305956</v>
      </c>
      <c r="AJ54" s="170"/>
    </row>
    <row r="55" spans="1:36" ht="12.75">
      <c r="A55" s="1">
        <f t="shared" si="13"/>
        <v>33</v>
      </c>
      <c r="B55" s="228" t="s">
        <v>75</v>
      </c>
      <c r="C55" s="228">
        <v>17</v>
      </c>
      <c r="D55" s="228">
        <v>4</v>
      </c>
      <c r="E55" s="228">
        <v>2157.88</v>
      </c>
      <c r="F55" s="227"/>
      <c r="G55" s="272">
        <f>'[12]Расч по домам'!$Y$44</f>
        <v>0.3617219507020184</v>
      </c>
      <c r="H55" s="273">
        <f>'[11]Норм по домам'!$Q$49</f>
        <v>0.45433660838058926</v>
      </c>
      <c r="I55" s="227"/>
      <c r="J55" s="227">
        <f>'[14]Расч по домам'!$M$45</f>
        <v>0.07297248727193682</v>
      </c>
      <c r="K55" s="242">
        <f>'[16]Расч по домам'!$G$45</f>
        <v>0.0280884940533672</v>
      </c>
      <c r="L55" s="273">
        <v>0</v>
      </c>
      <c r="M55" s="227">
        <v>0</v>
      </c>
      <c r="N55" s="242">
        <v>0</v>
      </c>
      <c r="O55" s="298">
        <f>'[4]Расч. по домам на электр'!$P$48</f>
        <v>0.08388592976205467</v>
      </c>
      <c r="P55" s="227">
        <f>'[8]Расчет на дерат  и дез.'!$K$48</f>
        <v>0.03326837760518039</v>
      </c>
      <c r="Q55" s="227">
        <f>'[18]Расч. по домам на электр'!$P$48</f>
        <v>0.21109607577807846</v>
      </c>
      <c r="R55" s="291">
        <v>0.5</v>
      </c>
      <c r="S55" s="230">
        <v>0</v>
      </c>
      <c r="T55" s="288">
        <f>'[25]Расч по домам на посыпку и расч'!$H$13</f>
        <v>0.011984784101462658</v>
      </c>
      <c r="U55" s="227">
        <f>'[3]Расч по домам'!$M$45</f>
        <v>0.06851834393015366</v>
      </c>
      <c r="V55" s="230">
        <f t="shared" si="1"/>
        <v>1.8258730515848414</v>
      </c>
      <c r="W55" s="231">
        <f t="shared" si="2"/>
        <v>1.9171667041640834</v>
      </c>
      <c r="X55" s="230">
        <f t="shared" si="3"/>
        <v>2.3006000449969</v>
      </c>
      <c r="Y55" s="292">
        <f t="shared" si="0"/>
        <v>2.4101524280919904</v>
      </c>
      <c r="Z55" s="293">
        <f t="shared" si="14"/>
        <v>2.0180702149095615</v>
      </c>
      <c r="AA55" s="294">
        <f t="shared" si="4"/>
        <v>4964.418825097911</v>
      </c>
      <c r="AB55" s="294">
        <f t="shared" si="5"/>
        <v>4137.015687581593</v>
      </c>
      <c r="AC55" s="295">
        <f t="shared" si="6"/>
        <v>2.3006000449969</v>
      </c>
      <c r="AD55" s="296">
        <f t="shared" si="7"/>
        <v>3940.0149405538978</v>
      </c>
      <c r="AE55" s="277">
        <f t="shared" si="8"/>
        <v>2.4156300472467453</v>
      </c>
      <c r="AF55" s="297">
        <f t="shared" si="9"/>
        <v>0</v>
      </c>
      <c r="AG55" s="170">
        <f t="shared" si="10"/>
        <v>5212.639766352807</v>
      </c>
      <c r="AH55" s="269">
        <f t="shared" si="11"/>
        <v>62551.67719623368</v>
      </c>
      <c r="AI55" s="277">
        <f t="shared" si="12"/>
        <v>2.8504434557511593</v>
      </c>
      <c r="AJ55" s="170"/>
    </row>
    <row r="56" spans="1:36" ht="12.75">
      <c r="A56" s="1">
        <f t="shared" si="13"/>
        <v>34</v>
      </c>
      <c r="B56" s="228" t="s">
        <v>75</v>
      </c>
      <c r="C56" s="228">
        <v>28</v>
      </c>
      <c r="D56" s="228">
        <v>4</v>
      </c>
      <c r="E56" s="228">
        <v>3889.96</v>
      </c>
      <c r="F56" s="227"/>
      <c r="G56" s="272">
        <f>'[12]Расч по домам'!$Y$46</f>
        <v>0.4227249936760275</v>
      </c>
      <c r="H56" s="273">
        <f>'[11]Норм по домам'!$Q$50</f>
        <v>0.4543366083805893</v>
      </c>
      <c r="I56" s="227"/>
      <c r="J56" s="227">
        <f>'[14]Расч по домам'!$M$46</f>
        <v>0.07297248727193684</v>
      </c>
      <c r="K56" s="242">
        <f>'[16]Расч по домам'!$G$46</f>
        <v>0.0280884940533672</v>
      </c>
      <c r="L56" s="273">
        <v>0</v>
      </c>
      <c r="M56" s="227">
        <v>0</v>
      </c>
      <c r="N56" s="242">
        <v>0</v>
      </c>
      <c r="O56" s="298">
        <f>'[4]Расч. по домам на электр'!$P$49</f>
        <v>0.09541821958870125</v>
      </c>
      <c r="P56" s="227">
        <f>'[8]Расчет на дерат  и дез.'!$K$49</f>
        <v>0.013589042903611692</v>
      </c>
      <c r="Q56" s="227">
        <f>'[18]Расч. по домам на электр'!$P$49</f>
        <v>0.1756521917963167</v>
      </c>
      <c r="R56" s="291">
        <v>0.5</v>
      </c>
      <c r="S56" s="230">
        <v>0</v>
      </c>
      <c r="T56" s="288">
        <f>'[25]Расч по домам на посыпку и расч'!$H$13</f>
        <v>0.011984784101462658</v>
      </c>
      <c r="U56" s="227">
        <f>'[3]Расч по домам'!$M$46</f>
        <v>0.05550553458990152</v>
      </c>
      <c r="V56" s="230">
        <f t="shared" si="1"/>
        <v>1.8302723563619148</v>
      </c>
      <c r="W56" s="231">
        <f t="shared" si="2"/>
        <v>1.9217859741800105</v>
      </c>
      <c r="X56" s="230">
        <f t="shared" si="3"/>
        <v>2.3061431690160124</v>
      </c>
      <c r="Y56" s="292">
        <f t="shared" si="0"/>
        <v>2.4159595103977276</v>
      </c>
      <c r="Z56" s="293">
        <f t="shared" si="14"/>
        <v>2.0229326044000113</v>
      </c>
      <c r="AA56" s="294">
        <f t="shared" si="4"/>
        <v>8970.804681745527</v>
      </c>
      <c r="AB56" s="294">
        <f t="shared" si="5"/>
        <v>7475.670568121273</v>
      </c>
      <c r="AC56" s="295">
        <f t="shared" si="6"/>
        <v>2.3061431690160124</v>
      </c>
      <c r="AD56" s="296">
        <f t="shared" si="7"/>
        <v>7119.686255353594</v>
      </c>
      <c r="AE56" s="277">
        <f t="shared" si="8"/>
        <v>2.421450327466813</v>
      </c>
      <c r="AF56" s="297">
        <f t="shared" si="9"/>
        <v>0</v>
      </c>
      <c r="AG56" s="170">
        <f t="shared" si="10"/>
        <v>9419.344915832804</v>
      </c>
      <c r="AH56" s="269">
        <f t="shared" si="11"/>
        <v>113032.13898999365</v>
      </c>
      <c r="AI56" s="277">
        <f t="shared" si="12"/>
        <v>2.857311386410839</v>
      </c>
      <c r="AJ56" s="170"/>
    </row>
    <row r="57" spans="1:36" ht="12.75">
      <c r="A57" s="1">
        <f t="shared" si="13"/>
        <v>35</v>
      </c>
      <c r="B57" s="228" t="s">
        <v>75</v>
      </c>
      <c r="C57" s="228">
        <v>29</v>
      </c>
      <c r="D57" s="228">
        <v>9</v>
      </c>
      <c r="E57" s="228">
        <v>2101.64</v>
      </c>
      <c r="F57" s="227"/>
      <c r="G57" s="272">
        <f>'[12]Расч по домам'!$Y$47</f>
        <v>0.4092867561206169</v>
      </c>
      <c r="H57" s="273">
        <f>'[11]Норм по домам'!$Q$51</f>
        <v>0.45433660838058926</v>
      </c>
      <c r="I57" s="227"/>
      <c r="J57" s="227">
        <f>'[14]Расч по домам'!$M$47</f>
        <v>0.07297248727193684</v>
      </c>
      <c r="K57" s="242">
        <f>'[16]Расч по домам'!$G$47</f>
        <v>0.0280884940533672</v>
      </c>
      <c r="L57" s="299">
        <f>'[17]Расч по домам'!$H$47</f>
        <v>0.3183193677271795</v>
      </c>
      <c r="M57" s="227">
        <f>'[15]Расч по домам'!$J$47</f>
        <v>0.3586484840410346</v>
      </c>
      <c r="N57" s="242">
        <f>'[10]Расч по домам'!$J$47</f>
        <v>0.23800000000000002</v>
      </c>
      <c r="O57" s="298">
        <f>'[4]Расч. по домам на электр'!$P$50</f>
        <v>0.09085033100586799</v>
      </c>
      <c r="P57" s="227">
        <f>'[8]Расчет на дерат  и дез.'!$K$50</f>
        <v>0.00659009154755334</v>
      </c>
      <c r="Q57" s="227">
        <f>'[18]Расч. по домам на электр'!$P$50</f>
        <v>0.20059762851868063</v>
      </c>
      <c r="R57" s="291">
        <v>0.5</v>
      </c>
      <c r="S57" s="230">
        <v>0</v>
      </c>
      <c r="T57" s="288">
        <f>'[25]Расч по домам на посыпку и расч'!$H$13</f>
        <v>0.011984784101462658</v>
      </c>
      <c r="U57" s="227">
        <f>'[3]Расч по домам'!$M$47</f>
        <v>0.053601446489408275</v>
      </c>
      <c r="V57" s="230">
        <f t="shared" si="1"/>
        <v>2.7432764792576974</v>
      </c>
      <c r="W57" s="231">
        <f t="shared" si="2"/>
        <v>2.8804403032205825</v>
      </c>
      <c r="X57" s="230">
        <f t="shared" si="3"/>
        <v>3.456528363864699</v>
      </c>
      <c r="Y57" s="292">
        <f t="shared" si="0"/>
        <v>3.6211249526201605</v>
      </c>
      <c r="Z57" s="293">
        <f t="shared" si="14"/>
        <v>3.0320424244427184</v>
      </c>
      <c r="AA57" s="294">
        <f t="shared" si="4"/>
        <v>7264.378270632606</v>
      </c>
      <c r="AB57" s="294">
        <f t="shared" si="5"/>
        <v>6053.648558860505</v>
      </c>
      <c r="AC57" s="295">
        <f t="shared" si="6"/>
        <v>2.3036688706367485</v>
      </c>
      <c r="AD57" s="296">
        <f t="shared" si="7"/>
        <v>5765.379579867146</v>
      </c>
      <c r="AE57" s="277">
        <f t="shared" si="8"/>
        <v>3.629354782057934</v>
      </c>
      <c r="AF57" s="297">
        <f t="shared" si="9"/>
        <v>0.9768478517682141</v>
      </c>
      <c r="AG57" s="170">
        <f t="shared" si="10"/>
        <v>7627.597184164236</v>
      </c>
      <c r="AH57" s="269">
        <f t="shared" si="11"/>
        <v>91531.16620997083</v>
      </c>
      <c r="AI57" s="277">
        <f t="shared" si="12"/>
        <v>4.2826386428283625</v>
      </c>
      <c r="AJ57" s="170"/>
    </row>
    <row r="58" spans="1:36" ht="12.75">
      <c r="A58" s="1">
        <f t="shared" si="13"/>
        <v>36</v>
      </c>
      <c r="B58" s="228" t="s">
        <v>75</v>
      </c>
      <c r="C58" s="228">
        <v>31</v>
      </c>
      <c r="D58" s="228">
        <v>5</v>
      </c>
      <c r="E58" s="228">
        <v>2334</v>
      </c>
      <c r="F58" s="227"/>
      <c r="G58" s="272">
        <f>'[12]Расч по домам'!$Y$48</f>
        <v>0.470169346529563</v>
      </c>
      <c r="H58" s="273">
        <f>'[11]Норм по домам'!$Q$52</f>
        <v>0.45433660838058926</v>
      </c>
      <c r="I58" s="227"/>
      <c r="J58" s="227">
        <f>'[14]Расч по домам'!$M$48</f>
        <v>0.07297248727193684</v>
      </c>
      <c r="K58" s="242">
        <f>'[16]Расч по домам'!$G$48</f>
        <v>0.0280884940533672</v>
      </c>
      <c r="L58" s="273">
        <v>0</v>
      </c>
      <c r="M58" s="227">
        <v>0</v>
      </c>
      <c r="N58" s="242">
        <v>0</v>
      </c>
      <c r="O58" s="298">
        <f>'[4]Расч. по домам на электр'!$P$51</f>
        <v>0.10146843758926022</v>
      </c>
      <c r="P58" s="227">
        <f>'[8]Расчет на дерат  и дез.'!$K$51</f>
        <v>0.003956012567837761</v>
      </c>
      <c r="Q58" s="227">
        <f>'[18]Расч. по домам на электр'!$P$51</f>
        <v>0.17611311053984574</v>
      </c>
      <c r="R58" s="291">
        <v>0.5</v>
      </c>
      <c r="S58" s="230">
        <v>0</v>
      </c>
      <c r="T58" s="288">
        <f>'[25]Расч по домам на посыпку и расч'!$H$13</f>
        <v>0.011984784101462658</v>
      </c>
      <c r="U58" s="227">
        <f>'[3]Расч по домам'!$M$48</f>
        <v>0.056309383604684383</v>
      </c>
      <c r="V58" s="230">
        <f t="shared" si="1"/>
        <v>1.875398664638547</v>
      </c>
      <c r="W58" s="231">
        <f t="shared" si="2"/>
        <v>1.9691685978704745</v>
      </c>
      <c r="X58" s="230">
        <f t="shared" si="3"/>
        <v>2.363002317444569</v>
      </c>
      <c r="Y58" s="292">
        <f t="shared" si="0"/>
        <v>2.475526237322882</v>
      </c>
      <c r="Z58" s="293">
        <f t="shared" si="14"/>
        <v>2.0728090503899734</v>
      </c>
      <c r="AA58" s="294">
        <f t="shared" si="4"/>
        <v>5515.247408915624</v>
      </c>
      <c r="AB58" s="294">
        <f t="shared" si="5"/>
        <v>4596.039507429688</v>
      </c>
      <c r="AC58" s="295">
        <f t="shared" si="6"/>
        <v>2.363002317444569</v>
      </c>
      <c r="AD58" s="296">
        <f t="shared" si="7"/>
        <v>4377.180483266368</v>
      </c>
      <c r="AE58" s="277">
        <f t="shared" si="8"/>
        <v>2.481152433316798</v>
      </c>
      <c r="AF58" s="297">
        <f t="shared" si="9"/>
        <v>0</v>
      </c>
      <c r="AG58" s="170">
        <f t="shared" si="10"/>
        <v>5791.009779361406</v>
      </c>
      <c r="AH58" s="269">
        <f t="shared" si="11"/>
        <v>69492.11735233688</v>
      </c>
      <c r="AI58" s="277">
        <f t="shared" si="12"/>
        <v>2.927759871313821</v>
      </c>
      <c r="AJ58" s="170"/>
    </row>
    <row r="59" spans="1:36" ht="12.75">
      <c r="A59" s="1">
        <f t="shared" si="13"/>
        <v>37</v>
      </c>
      <c r="B59" s="228" t="s">
        <v>75</v>
      </c>
      <c r="C59" s="228">
        <v>40</v>
      </c>
      <c r="D59" s="228">
        <v>5</v>
      </c>
      <c r="E59" s="228">
        <v>2831.48</v>
      </c>
      <c r="F59" s="227"/>
      <c r="G59" s="272">
        <f>'[12]Расч по домам'!$Y$49</f>
        <v>0.6328875042027492</v>
      </c>
      <c r="H59" s="273">
        <f>'[11]Норм по домам'!$Q$53</f>
        <v>0.45433660838058926</v>
      </c>
      <c r="I59" s="227"/>
      <c r="J59" s="227">
        <f>'[14]Расч по домам'!$M$49</f>
        <v>0.07297248727193682</v>
      </c>
      <c r="K59" s="242">
        <f>'[16]Расч по домам'!$G$49</f>
        <v>0.0280884940533672</v>
      </c>
      <c r="L59" s="273">
        <v>0</v>
      </c>
      <c r="M59" s="227">
        <v>0</v>
      </c>
      <c r="N59" s="242">
        <v>0</v>
      </c>
      <c r="O59" s="298">
        <f>'[4]Расч. по домам на электр'!$P$52</f>
        <v>0.08871303890626062</v>
      </c>
      <c r="P59" s="227">
        <f>'[8]Расчет на дерат  и дез.'!$K$52</f>
        <v>0.010288318005660173</v>
      </c>
      <c r="Q59" s="227">
        <f>'[18]Расч. по домам на электр'!$P$52</f>
        <v>0.19356096458389252</v>
      </c>
      <c r="R59" s="291">
        <v>0.5</v>
      </c>
      <c r="S59" s="230">
        <v>0</v>
      </c>
      <c r="T59" s="288">
        <f>'[25]Расч по домам на посыпку и расч'!$H$13</f>
        <v>0.011984784101462658</v>
      </c>
      <c r="U59" s="227">
        <f>'[3]Расч по домам'!$M$49</f>
        <v>0.049731476118496334</v>
      </c>
      <c r="V59" s="230">
        <f t="shared" si="1"/>
        <v>2.0425636756244145</v>
      </c>
      <c r="W59" s="231">
        <f t="shared" si="2"/>
        <v>2.1446918594056354</v>
      </c>
      <c r="X59" s="230">
        <f t="shared" si="3"/>
        <v>2.5736302312867623</v>
      </c>
      <c r="Y59" s="292">
        <f t="shared" si="0"/>
        <v>2.6961840518242277</v>
      </c>
      <c r="Z59" s="293">
        <f t="shared" si="14"/>
        <v>2.257570378321722</v>
      </c>
      <c r="AA59" s="294">
        <f t="shared" si="4"/>
        <v>7287.182527283841</v>
      </c>
      <c r="AB59" s="294">
        <f t="shared" si="5"/>
        <v>6072.652106069869</v>
      </c>
      <c r="AC59" s="295">
        <f t="shared" si="6"/>
        <v>2.5736302312867623</v>
      </c>
      <c r="AD59" s="296">
        <f t="shared" si="7"/>
        <v>5783.478196257018</v>
      </c>
      <c r="AE59" s="277">
        <f t="shared" si="8"/>
        <v>2.7023117428511005</v>
      </c>
      <c r="AF59" s="297">
        <f t="shared" si="9"/>
        <v>0</v>
      </c>
      <c r="AG59" s="170">
        <f t="shared" si="10"/>
        <v>7651.541653648034</v>
      </c>
      <c r="AH59" s="269">
        <f t="shared" si="11"/>
        <v>91818.49984377642</v>
      </c>
      <c r="AI59" s="277">
        <f t="shared" si="12"/>
        <v>3.1887278565642987</v>
      </c>
      <c r="AJ59" s="170"/>
    </row>
    <row r="60" spans="1:36" ht="12.75">
      <c r="A60" s="1">
        <f t="shared" si="13"/>
        <v>38</v>
      </c>
      <c r="B60" s="228" t="s">
        <v>75</v>
      </c>
      <c r="C60" s="228">
        <v>42</v>
      </c>
      <c r="D60" s="228">
        <v>5</v>
      </c>
      <c r="E60" s="228">
        <v>4296.02</v>
      </c>
      <c r="F60" s="227"/>
      <c r="G60" s="272">
        <f>'[12]Расч по домам'!$Y$50</f>
        <v>0.5074504951714998</v>
      </c>
      <c r="H60" s="273">
        <f>'[11]Норм по домам'!$Q$54</f>
        <v>0.4543366083805893</v>
      </c>
      <c r="I60" s="227"/>
      <c r="J60" s="227">
        <f>'[14]Расч по домам'!$M$50</f>
        <v>0.07297248727193684</v>
      </c>
      <c r="K60" s="242">
        <f>'[16]Расч по домам'!$G$50</f>
        <v>0.0280884940533672</v>
      </c>
      <c r="L60" s="273">
        <v>0</v>
      </c>
      <c r="M60" s="227">
        <v>0</v>
      </c>
      <c r="N60" s="242">
        <v>0</v>
      </c>
      <c r="O60" s="298">
        <f>'[4]Расч. по домам на электр'!$P$53</f>
        <v>0.08718157576162314</v>
      </c>
      <c r="P60" s="227">
        <f>'[8]Расчет на дерат  и дез.'!$K$53</f>
        <v>0.01014458343614167</v>
      </c>
      <c r="Q60" s="227">
        <f>'[18]Расч. по домам на электр'!$P$53</f>
        <v>0.19136223760597013</v>
      </c>
      <c r="R60" s="291">
        <v>0.5</v>
      </c>
      <c r="S60" s="230">
        <v>0</v>
      </c>
      <c r="T60" s="288">
        <f>'[25]Расч по домам на посыпку и расч'!$H$13</f>
        <v>0.011984784101462658</v>
      </c>
      <c r="U60" s="227">
        <f>'[3]Расч по домам'!$M$50</f>
        <v>0.04916655881490308</v>
      </c>
      <c r="V60" s="230">
        <f t="shared" si="1"/>
        <v>1.9126878245974939</v>
      </c>
      <c r="W60" s="231">
        <f t="shared" si="2"/>
        <v>2.0083222158273686</v>
      </c>
      <c r="X60" s="230">
        <f t="shared" si="3"/>
        <v>2.409986658992842</v>
      </c>
      <c r="Y60" s="292">
        <f t="shared" si="0"/>
        <v>2.524747928468692</v>
      </c>
      <c r="Z60" s="293">
        <f t="shared" si="14"/>
        <v>2.1140233850814405</v>
      </c>
      <c r="AA60" s="294">
        <f t="shared" si="4"/>
        <v>10353.35088676643</v>
      </c>
      <c r="AB60" s="294">
        <f t="shared" si="5"/>
        <v>8627.792405638693</v>
      </c>
      <c r="AC60" s="295">
        <f t="shared" si="6"/>
        <v>2.409986658992842</v>
      </c>
      <c r="AD60" s="296">
        <f t="shared" si="7"/>
        <v>8216.945148227327</v>
      </c>
      <c r="AE60" s="277">
        <f t="shared" si="8"/>
        <v>2.5304859919424842</v>
      </c>
      <c r="AF60" s="297">
        <f t="shared" si="9"/>
        <v>0</v>
      </c>
      <c r="AG60" s="170">
        <f t="shared" si="10"/>
        <v>10871.018431104752</v>
      </c>
      <c r="AH60" s="269">
        <f t="shared" si="11"/>
        <v>130452.22117325703</v>
      </c>
      <c r="AI60" s="277">
        <f t="shared" si="12"/>
        <v>2.9859734704921315</v>
      </c>
      <c r="AJ60" s="170"/>
    </row>
    <row r="61" spans="1:36" ht="11.25" customHeight="1">
      <c r="A61" s="1">
        <f t="shared" si="13"/>
        <v>39</v>
      </c>
      <c r="B61" s="228" t="s">
        <v>75</v>
      </c>
      <c r="C61" s="228">
        <v>44</v>
      </c>
      <c r="D61" s="228">
        <v>5</v>
      </c>
      <c r="E61" s="228">
        <v>2984.7</v>
      </c>
      <c r="F61" s="227"/>
      <c r="G61" s="272">
        <f>'[12]Расч по домам'!$Y$51</f>
        <v>0.6790611885951687</v>
      </c>
      <c r="H61" s="273">
        <f>'[11]Норм по домам'!$Q$55</f>
        <v>0.45433660838058937</v>
      </c>
      <c r="I61" s="227"/>
      <c r="J61" s="227">
        <f>'[14]Расч по домам'!$M$51</f>
        <v>0.07297248727193684</v>
      </c>
      <c r="K61" s="242">
        <f>'[16]Расч по домам'!$G$51</f>
        <v>0.028088494053367198</v>
      </c>
      <c r="L61" s="273">
        <v>0</v>
      </c>
      <c r="M61" s="227">
        <v>0</v>
      </c>
      <c r="N61" s="242">
        <v>0</v>
      </c>
      <c r="O61" s="298">
        <f>'[4]Расч. по домам на электр'!$P$54</f>
        <v>0.08415894240704219</v>
      </c>
      <c r="P61" s="227">
        <f>'[8]Расчет на дерат  и дез.'!$K$54</f>
        <v>0.009775633508672006</v>
      </c>
      <c r="Q61" s="227">
        <f>'[18]Расч. по домам на электр'!$P$54</f>
        <v>0.18362448487285155</v>
      </c>
      <c r="R61" s="291">
        <v>0.5</v>
      </c>
      <c r="S61" s="230">
        <v>0</v>
      </c>
      <c r="T61" s="288">
        <f>'[25]Расч по домам на посыпку и расч'!$H$13</f>
        <v>0.011984784101462658</v>
      </c>
      <c r="U61" s="227">
        <f>'[3]Расч по домам'!$M$51</f>
        <v>0.04717850370221463</v>
      </c>
      <c r="V61" s="230">
        <f t="shared" si="1"/>
        <v>2.0711811268933054</v>
      </c>
      <c r="W61" s="231">
        <f t="shared" si="2"/>
        <v>2.174740183237971</v>
      </c>
      <c r="X61" s="230">
        <f t="shared" si="3"/>
        <v>2.609688219885565</v>
      </c>
      <c r="Y61" s="292">
        <f t="shared" si="0"/>
        <v>2.733959087499163</v>
      </c>
      <c r="Z61" s="293">
        <f t="shared" si="14"/>
        <v>2.289200192882075</v>
      </c>
      <c r="AA61" s="294">
        <f t="shared" si="4"/>
        <v>7789.136429892445</v>
      </c>
      <c r="AB61" s="294">
        <f t="shared" si="5"/>
        <v>6490.9470249103715</v>
      </c>
      <c r="AC61" s="295">
        <f t="shared" si="6"/>
        <v>2.609688219885565</v>
      </c>
      <c r="AD61" s="296">
        <f t="shared" si="7"/>
        <v>6181.854309438448</v>
      </c>
      <c r="AE61" s="277">
        <f t="shared" si="8"/>
        <v>2.7401726308798433</v>
      </c>
      <c r="AF61" s="297">
        <f t="shared" si="9"/>
        <v>0</v>
      </c>
      <c r="AG61" s="170">
        <f t="shared" si="10"/>
        <v>8178.5932513870675</v>
      </c>
      <c r="AH61" s="269">
        <f t="shared" si="11"/>
        <v>98143.1190166448</v>
      </c>
      <c r="AI61" s="277">
        <f t="shared" si="12"/>
        <v>3.233403704438215</v>
      </c>
      <c r="AJ61" s="170"/>
    </row>
    <row r="62" spans="1:36" ht="12.75" hidden="1">
      <c r="A62" s="1">
        <f t="shared" si="13"/>
        <v>40</v>
      </c>
      <c r="B62" s="270" t="s">
        <v>8</v>
      </c>
      <c r="C62" s="270">
        <v>8</v>
      </c>
      <c r="D62" s="270">
        <v>1</v>
      </c>
      <c r="E62" s="270">
        <v>50.44</v>
      </c>
      <c r="F62" s="278"/>
      <c r="G62" s="272">
        <f>'[1]Расч по домам'!$Y$52</f>
        <v>0</v>
      </c>
      <c r="H62" s="303">
        <v>0</v>
      </c>
      <c r="I62" s="278"/>
      <c r="J62" s="278">
        <v>0</v>
      </c>
      <c r="K62" s="304">
        <f>'[5]Расч по домам'!$G$52</f>
        <v>0</v>
      </c>
      <c r="L62" s="305">
        <v>0</v>
      </c>
      <c r="M62" s="306">
        <v>0</v>
      </c>
      <c r="N62" s="304"/>
      <c r="O62" s="307">
        <f>'[4]Расч. по домам на электр'!$P$55</f>
        <v>0</v>
      </c>
      <c r="P62" s="306">
        <v>0</v>
      </c>
      <c r="Q62" s="227"/>
      <c r="R62" s="291">
        <v>0.5</v>
      </c>
      <c r="S62" s="230">
        <v>0</v>
      </c>
      <c r="T62" s="288">
        <f>'[25]Расч по домам на посыпку и расч'!$H$13</f>
        <v>0.011984784101462658</v>
      </c>
      <c r="U62" s="278">
        <f>'[3]Расч по домам'!$M$52</f>
        <v>0</v>
      </c>
      <c r="V62" s="230">
        <f t="shared" si="1"/>
        <v>0.5119847841014626</v>
      </c>
      <c r="W62" s="231">
        <f t="shared" si="2"/>
        <v>0.5375840233065358</v>
      </c>
      <c r="X62" s="230">
        <f t="shared" si="3"/>
        <v>0.6451008279678428</v>
      </c>
      <c r="Y62" s="292">
        <f t="shared" si="0"/>
        <v>0.6758199150139308</v>
      </c>
      <c r="Z62" s="293">
        <f t="shared" si="14"/>
        <v>0.5658779192700377</v>
      </c>
      <c r="AA62" s="294">
        <f t="shared" si="4"/>
        <v>32.538885762697994</v>
      </c>
      <c r="AB62" s="294">
        <f t="shared" si="5"/>
        <v>27.115738135581662</v>
      </c>
      <c r="AC62" s="295">
        <f t="shared" si="6"/>
        <v>0.6451008279678428</v>
      </c>
      <c r="AD62" s="296">
        <f t="shared" si="7"/>
        <v>25.824512510077774</v>
      </c>
      <c r="AE62" s="277">
        <f t="shared" si="8"/>
        <v>0.677355869366235</v>
      </c>
      <c r="AF62" s="297">
        <f t="shared" si="9"/>
        <v>0</v>
      </c>
      <c r="AG62" s="170">
        <f t="shared" si="10"/>
        <v>34.165830050832895</v>
      </c>
      <c r="AH62" s="269">
        <f t="shared" si="11"/>
        <v>409.98996060999474</v>
      </c>
      <c r="AI62" s="277">
        <f t="shared" si="12"/>
        <v>0.7992799258521573</v>
      </c>
      <c r="AJ62" s="170"/>
    </row>
    <row r="63" spans="1:36" ht="12" customHeight="1">
      <c r="A63" s="1">
        <f t="shared" si="13"/>
        <v>41</v>
      </c>
      <c r="B63" s="228" t="s">
        <v>9</v>
      </c>
      <c r="C63" s="228">
        <v>7</v>
      </c>
      <c r="D63" s="228">
        <v>3</v>
      </c>
      <c r="E63" s="228">
        <v>488</v>
      </c>
      <c r="F63" s="227"/>
      <c r="G63" s="272">
        <f>'[12]Расч по домам'!$Y$53</f>
        <v>0.9161048431693989</v>
      </c>
      <c r="H63" s="273">
        <f>'[11]Норм по домам'!$Q$57</f>
        <v>0.45433660838058926</v>
      </c>
      <c r="I63" s="227"/>
      <c r="J63" s="227">
        <f>'[14]Расч по домам'!$M$53</f>
        <v>0.07297248727193684</v>
      </c>
      <c r="K63" s="242">
        <f>'[16]Расч по домам'!$G$53</f>
        <v>0.0280884940533672</v>
      </c>
      <c r="L63" s="273">
        <v>0</v>
      </c>
      <c r="M63" s="230">
        <v>0</v>
      </c>
      <c r="N63" s="242">
        <v>0</v>
      </c>
      <c r="O63" s="274">
        <f>'[4]Расч. по домам на электр'!$P$56</f>
        <v>0.1009875164876578</v>
      </c>
      <c r="P63" s="230">
        <f>'[8]Расчет на дерат  и дез.'!$K$56</f>
        <v>0</v>
      </c>
      <c r="Q63" s="227">
        <f>'[18]Расч. по домам на электр'!$P$56</f>
        <v>0.42131147540983604</v>
      </c>
      <c r="R63" s="291">
        <v>0.5</v>
      </c>
      <c r="S63" s="230">
        <v>0</v>
      </c>
      <c r="T63" s="288">
        <f>'[25]Расч по домам на посыпку и расч'!$H$13</f>
        <v>0.011984784101462658</v>
      </c>
      <c r="U63" s="227">
        <f>'[3]Расч по домам'!$M$53</f>
        <v>0.133054820582878</v>
      </c>
      <c r="V63" s="230">
        <f t="shared" si="1"/>
        <v>2.638841029457127</v>
      </c>
      <c r="W63" s="231">
        <f t="shared" si="2"/>
        <v>2.770783080929984</v>
      </c>
      <c r="X63" s="230">
        <f t="shared" si="3"/>
        <v>3.3249396971159806</v>
      </c>
      <c r="Y63" s="292">
        <f t="shared" si="0"/>
        <v>3.483270158883408</v>
      </c>
      <c r="Z63" s="293">
        <f t="shared" si="14"/>
        <v>2.916613769399983</v>
      </c>
      <c r="AA63" s="294">
        <f t="shared" si="4"/>
        <v>1622.5705721925985</v>
      </c>
      <c r="AB63" s="294">
        <f t="shared" si="5"/>
        <v>1352.142143493832</v>
      </c>
      <c r="AC63" s="295">
        <f t="shared" si="6"/>
        <v>3.3249396971159806</v>
      </c>
      <c r="AD63" s="296">
        <f t="shared" si="7"/>
        <v>1287.754422375078</v>
      </c>
      <c r="AE63" s="277">
        <f t="shared" si="8"/>
        <v>3.49118668197178</v>
      </c>
      <c r="AF63" s="297">
        <f t="shared" si="9"/>
        <v>0</v>
      </c>
      <c r="AG63" s="170">
        <f t="shared" si="10"/>
        <v>1703.6991008022285</v>
      </c>
      <c r="AH63" s="269">
        <f t="shared" si="11"/>
        <v>20444.38920962674</v>
      </c>
      <c r="AI63" s="277">
        <f t="shared" si="12"/>
        <v>4.1196002847267</v>
      </c>
      <c r="AJ63" s="170"/>
    </row>
    <row r="64" spans="1:36" ht="0.75" customHeight="1" hidden="1">
      <c r="A64" s="1">
        <f t="shared" si="13"/>
        <v>42</v>
      </c>
      <c r="B64" s="270"/>
      <c r="C64" s="270"/>
      <c r="D64" s="270"/>
      <c r="E64" s="270"/>
      <c r="F64" s="278"/>
      <c r="G64" s="272"/>
      <c r="H64" s="303"/>
      <c r="I64" s="278"/>
      <c r="J64" s="278"/>
      <c r="K64" s="304"/>
      <c r="L64" s="305"/>
      <c r="M64" s="306"/>
      <c r="N64" s="304"/>
      <c r="O64" s="307"/>
      <c r="P64" s="306"/>
      <c r="Q64" s="227"/>
      <c r="R64" s="291"/>
      <c r="S64" s="230"/>
      <c r="T64" s="288">
        <f>'[25]Расч по домам на посыпку и расч'!$H$13</f>
        <v>0.011984784101462658</v>
      </c>
      <c r="U64" s="278"/>
      <c r="V64" s="230">
        <f t="shared" si="1"/>
        <v>0.011984784101462658</v>
      </c>
      <c r="W64" s="231"/>
      <c r="X64" s="230"/>
      <c r="Y64" s="292">
        <f t="shared" si="0"/>
        <v>0.015819915013930708</v>
      </c>
      <c r="Z64" s="293">
        <f t="shared" si="14"/>
        <v>0</v>
      </c>
      <c r="AA64" s="294">
        <f t="shared" si="4"/>
        <v>0</v>
      </c>
      <c r="AB64" s="294">
        <f t="shared" si="5"/>
        <v>0</v>
      </c>
      <c r="AC64" s="295">
        <f t="shared" si="6"/>
        <v>0.015100827967842949</v>
      </c>
      <c r="AD64" s="296">
        <f t="shared" si="7"/>
        <v>0</v>
      </c>
      <c r="AE64" s="277">
        <f t="shared" si="8"/>
        <v>0</v>
      </c>
      <c r="AF64" s="297">
        <f t="shared" si="9"/>
        <v>0</v>
      </c>
      <c r="AG64" s="170">
        <f t="shared" si="10"/>
        <v>0</v>
      </c>
      <c r="AH64" s="269">
        <f t="shared" si="11"/>
        <v>0</v>
      </c>
      <c r="AI64" s="277">
        <f t="shared" si="12"/>
        <v>0</v>
      </c>
      <c r="AJ64" s="170"/>
    </row>
    <row r="65" spans="1:36" ht="14.25" customHeight="1" hidden="1">
      <c r="A65" s="1">
        <f t="shared" si="13"/>
        <v>43</v>
      </c>
      <c r="B65" s="270"/>
      <c r="C65" s="270"/>
      <c r="D65" s="270"/>
      <c r="E65" s="270"/>
      <c r="F65" s="278"/>
      <c r="G65" s="272"/>
      <c r="H65" s="303"/>
      <c r="I65" s="278"/>
      <c r="J65" s="278"/>
      <c r="K65" s="304"/>
      <c r="L65" s="305"/>
      <c r="M65" s="306"/>
      <c r="N65" s="304"/>
      <c r="O65" s="307"/>
      <c r="P65" s="306"/>
      <c r="Q65" s="227"/>
      <c r="R65" s="291"/>
      <c r="S65" s="230"/>
      <c r="T65" s="288">
        <f>'[25]Расч по домам на посыпку и расч'!$H$13</f>
        <v>0.011984784101462658</v>
      </c>
      <c r="U65" s="278"/>
      <c r="V65" s="230">
        <f t="shared" si="1"/>
        <v>0.011984784101462658</v>
      </c>
      <c r="W65" s="231"/>
      <c r="X65" s="230"/>
      <c r="Y65" s="292">
        <f t="shared" si="0"/>
        <v>0.015819915013930708</v>
      </c>
      <c r="Z65" s="293">
        <f t="shared" si="14"/>
        <v>0</v>
      </c>
      <c r="AA65" s="294">
        <f t="shared" si="4"/>
        <v>0</v>
      </c>
      <c r="AB65" s="294">
        <f t="shared" si="5"/>
        <v>0</v>
      </c>
      <c r="AC65" s="295">
        <f t="shared" si="6"/>
        <v>0.015100827967842949</v>
      </c>
      <c r="AD65" s="296">
        <f t="shared" si="7"/>
        <v>0</v>
      </c>
      <c r="AE65" s="277">
        <f t="shared" si="8"/>
        <v>0</v>
      </c>
      <c r="AF65" s="297">
        <f t="shared" si="9"/>
        <v>0</v>
      </c>
      <c r="AG65" s="170">
        <f t="shared" si="10"/>
        <v>0</v>
      </c>
      <c r="AH65" s="269">
        <f t="shared" si="11"/>
        <v>0</v>
      </c>
      <c r="AI65" s="277">
        <f t="shared" si="12"/>
        <v>0</v>
      </c>
      <c r="AJ65" s="170"/>
    </row>
    <row r="66" spans="1:36" ht="27" customHeight="1" hidden="1">
      <c r="A66" s="1">
        <f t="shared" si="13"/>
        <v>44</v>
      </c>
      <c r="B66" s="270"/>
      <c r="C66" s="270"/>
      <c r="D66" s="270"/>
      <c r="E66" s="270"/>
      <c r="F66" s="278"/>
      <c r="G66" s="272"/>
      <c r="H66" s="303"/>
      <c r="I66" s="278"/>
      <c r="J66" s="278"/>
      <c r="K66" s="304"/>
      <c r="L66" s="305"/>
      <c r="M66" s="306"/>
      <c r="N66" s="304"/>
      <c r="O66" s="307"/>
      <c r="P66" s="306"/>
      <c r="Q66" s="227"/>
      <c r="R66" s="291"/>
      <c r="S66" s="230"/>
      <c r="T66" s="288">
        <f>'[25]Расч по домам на посыпку и расч'!$H$13</f>
        <v>0.011984784101462658</v>
      </c>
      <c r="U66" s="278"/>
      <c r="V66" s="230">
        <f t="shared" si="1"/>
        <v>0.011984784101462658</v>
      </c>
      <c r="W66" s="231"/>
      <c r="X66" s="230"/>
      <c r="Y66" s="292">
        <f t="shared" si="0"/>
        <v>0.015819915013930708</v>
      </c>
      <c r="Z66" s="293">
        <f t="shared" si="14"/>
        <v>0</v>
      </c>
      <c r="AA66" s="294">
        <f t="shared" si="4"/>
        <v>0</v>
      </c>
      <c r="AB66" s="294">
        <f t="shared" si="5"/>
        <v>0</v>
      </c>
      <c r="AC66" s="295">
        <f t="shared" si="6"/>
        <v>0.015100827967842949</v>
      </c>
      <c r="AD66" s="296">
        <f t="shared" si="7"/>
        <v>0</v>
      </c>
      <c r="AE66" s="277">
        <f t="shared" si="8"/>
        <v>0</v>
      </c>
      <c r="AF66" s="297">
        <f t="shared" si="9"/>
        <v>0</v>
      </c>
      <c r="AG66" s="170">
        <f t="shared" si="10"/>
        <v>0</v>
      </c>
      <c r="AH66" s="269">
        <f t="shared" si="11"/>
        <v>0</v>
      </c>
      <c r="AI66" s="277">
        <f t="shared" si="12"/>
        <v>0</v>
      </c>
      <c r="AJ66" s="170"/>
    </row>
    <row r="67" spans="1:36" ht="12.75">
      <c r="A67" s="1">
        <v>42</v>
      </c>
      <c r="B67" s="228" t="s">
        <v>10</v>
      </c>
      <c r="C67" s="228">
        <v>1</v>
      </c>
      <c r="D67" s="228">
        <v>2</v>
      </c>
      <c r="E67" s="228">
        <v>422.87</v>
      </c>
      <c r="F67" s="227"/>
      <c r="G67" s="272">
        <f>'[12]Расч по домам'!$Y$57</f>
        <v>0.9751179722688612</v>
      </c>
      <c r="H67" s="273">
        <f>'[11]Норм по домам'!$Q$61</f>
        <v>0.4543366083805893</v>
      </c>
      <c r="I67" s="227"/>
      <c r="J67" s="227">
        <f>'[14]Расч по домам'!$M$57</f>
        <v>0.07297248727193682</v>
      </c>
      <c r="K67" s="242">
        <f>'[16]Расч по домам'!$G$57</f>
        <v>0.0280884940533672</v>
      </c>
      <c r="L67" s="273">
        <v>0</v>
      </c>
      <c r="M67" s="227">
        <v>0</v>
      </c>
      <c r="N67" s="242">
        <v>0</v>
      </c>
      <c r="O67" s="274">
        <f>'[4]Расч. по домам на электр'!$P$60</f>
        <v>0.08796426390110924</v>
      </c>
      <c r="P67" s="227">
        <v>0</v>
      </c>
      <c r="Q67" s="227">
        <f>'[18]Расч. по домам на электр'!$P$60</f>
        <v>0.10942369995506893</v>
      </c>
      <c r="R67" s="291">
        <v>0.5</v>
      </c>
      <c r="S67" s="230">
        <v>0</v>
      </c>
      <c r="T67" s="288">
        <f>'[25]Расч по домам на посыпку и расч'!$H$13</f>
        <v>0.011984784101462658</v>
      </c>
      <c r="U67" s="227">
        <f>'[3]Расч по домам'!$M$57</f>
        <v>0.02219967996468576</v>
      </c>
      <c r="V67" s="230">
        <f t="shared" si="1"/>
        <v>2.262087989897082</v>
      </c>
      <c r="W67" s="231">
        <f t="shared" si="2"/>
        <v>2.375192389391936</v>
      </c>
      <c r="X67" s="230">
        <f t="shared" si="3"/>
        <v>2.8502308672703234</v>
      </c>
      <c r="Y67" s="292">
        <f t="shared" si="0"/>
        <v>2.985956146664148</v>
      </c>
      <c r="Z67" s="293">
        <f t="shared" si="14"/>
        <v>2.5002025151494065</v>
      </c>
      <c r="AA67" s="294">
        <f t="shared" si="4"/>
        <v>1205.2771268426015</v>
      </c>
      <c r="AB67" s="294">
        <f t="shared" si="5"/>
        <v>1004.3976057021681</v>
      </c>
      <c r="AC67" s="295">
        <f t="shared" si="6"/>
        <v>2.8502308672703234</v>
      </c>
      <c r="AD67" s="296">
        <f t="shared" si="7"/>
        <v>956.569148287779</v>
      </c>
      <c r="AE67" s="277">
        <f t="shared" si="8"/>
        <v>2.9927424106338396</v>
      </c>
      <c r="AF67" s="297">
        <f t="shared" si="9"/>
        <v>0</v>
      </c>
      <c r="AG67" s="170">
        <f t="shared" si="10"/>
        <v>1265.5409831847317</v>
      </c>
      <c r="AH67" s="269">
        <f t="shared" si="11"/>
        <v>15186.491798216779</v>
      </c>
      <c r="AI67" s="277">
        <f t="shared" si="12"/>
        <v>3.5314360445479305</v>
      </c>
      <c r="AJ67" s="170"/>
    </row>
    <row r="68" spans="1:36" ht="12.75">
      <c r="A68" s="1">
        <f t="shared" si="13"/>
        <v>43</v>
      </c>
      <c r="B68" s="228" t="s">
        <v>10</v>
      </c>
      <c r="C68" s="228">
        <v>13</v>
      </c>
      <c r="D68" s="228">
        <v>3</v>
      </c>
      <c r="E68" s="228">
        <v>886.28</v>
      </c>
      <c r="F68" s="227"/>
      <c r="G68" s="272">
        <f>'[12]Расч по домам'!$Y$58</f>
        <v>0.9490328936679152</v>
      </c>
      <c r="H68" s="273">
        <f>'[11]Норм по домам'!$Q$62</f>
        <v>0.4543366083805893</v>
      </c>
      <c r="I68" s="227"/>
      <c r="J68" s="227">
        <f>'[14]Расч по домам'!$M$58</f>
        <v>0.07297248727193684</v>
      </c>
      <c r="K68" s="242">
        <f>'[16]Расч по домам'!$G$58</f>
        <v>0.0280884940533672</v>
      </c>
      <c r="L68" s="273">
        <v>0</v>
      </c>
      <c r="M68" s="227">
        <v>0</v>
      </c>
      <c r="N68" s="242">
        <v>0</v>
      </c>
      <c r="O68" s="274">
        <f>'[4]Расч. по домам на электр'!$P$61</f>
        <v>0.11434574268581736</v>
      </c>
      <c r="P68" s="227">
        <v>0</v>
      </c>
      <c r="Q68" s="227">
        <f>'[18]Расч. по домам на электр'!$P$61</f>
        <v>0.10848038994448707</v>
      </c>
      <c r="R68" s="291">
        <v>0.5</v>
      </c>
      <c r="S68" s="230">
        <v>0</v>
      </c>
      <c r="T68" s="288">
        <f>'[25]Расч по домам на посыпку и расч'!$H$13</f>
        <v>0.011984784101462658</v>
      </c>
      <c r="U68" s="227">
        <f>'[3]Расч по домам'!$M$58</f>
        <v>0.15984462725371693</v>
      </c>
      <c r="V68" s="230">
        <f t="shared" si="1"/>
        <v>2.399086027359293</v>
      </c>
      <c r="W68" s="231">
        <f t="shared" si="2"/>
        <v>2.519040328727258</v>
      </c>
      <c r="X68" s="230">
        <f t="shared" si="3"/>
        <v>3.0228483944727094</v>
      </c>
      <c r="Y68" s="292">
        <f t="shared" si="0"/>
        <v>3.166793556114267</v>
      </c>
      <c r="Z68" s="293">
        <f t="shared" si="14"/>
        <v>2.6516213986602715</v>
      </c>
      <c r="AA68" s="294">
        <f t="shared" si="4"/>
        <v>2679.090075053273</v>
      </c>
      <c r="AB68" s="294">
        <f t="shared" si="5"/>
        <v>2232.575062544394</v>
      </c>
      <c r="AC68" s="295">
        <f t="shared" si="6"/>
        <v>3.0228483944727094</v>
      </c>
      <c r="AD68" s="296">
        <f t="shared" si="7"/>
        <v>2126.261964327994</v>
      </c>
      <c r="AE68" s="277">
        <f t="shared" si="8"/>
        <v>3.173990814196345</v>
      </c>
      <c r="AF68" s="297">
        <f t="shared" si="9"/>
        <v>0</v>
      </c>
      <c r="AG68" s="170">
        <f t="shared" si="10"/>
        <v>2813.0445788059365</v>
      </c>
      <c r="AH68" s="269">
        <f t="shared" si="11"/>
        <v>33756.534945671236</v>
      </c>
      <c r="AI68" s="277">
        <f t="shared" si="12"/>
        <v>3.745309160751687</v>
      </c>
      <c r="AJ68" s="170"/>
    </row>
    <row r="69" spans="1:36" ht="12.75" hidden="1">
      <c r="A69" s="1">
        <f t="shared" si="13"/>
        <v>44</v>
      </c>
      <c r="B69" s="228" t="s">
        <v>77</v>
      </c>
      <c r="C69" s="228">
        <v>151</v>
      </c>
      <c r="D69" s="228">
        <v>1</v>
      </c>
      <c r="E69" s="228">
        <v>116</v>
      </c>
      <c r="F69" s="227"/>
      <c r="G69" s="272">
        <f>'[1]Расч по домам'!$Y$59</f>
        <v>0</v>
      </c>
      <c r="H69" s="273">
        <v>0</v>
      </c>
      <c r="I69" s="227"/>
      <c r="J69" s="227">
        <v>0</v>
      </c>
      <c r="K69" s="242">
        <f>'[5]Расч по домам'!$G$59</f>
        <v>0</v>
      </c>
      <c r="L69" s="273">
        <v>0</v>
      </c>
      <c r="M69" s="227">
        <v>0</v>
      </c>
      <c r="N69" s="242"/>
      <c r="O69" s="274">
        <f>'[4]Расч. по домам на электр'!$P$62</f>
        <v>0</v>
      </c>
      <c r="P69" s="227">
        <v>0</v>
      </c>
      <c r="Q69" s="227"/>
      <c r="R69" s="291">
        <v>0.5</v>
      </c>
      <c r="S69" s="230">
        <v>0</v>
      </c>
      <c r="T69" s="288">
        <f>'[25]Расч по домам на посыпку и расч'!$H$13</f>
        <v>0.011984784101462658</v>
      </c>
      <c r="U69" s="227">
        <f>'[3]Расч по домам'!$M$59</f>
        <v>0</v>
      </c>
      <c r="V69" s="230">
        <f t="shared" si="1"/>
        <v>0.5119847841014626</v>
      </c>
      <c r="W69" s="231">
        <f t="shared" si="2"/>
        <v>0.5375840233065358</v>
      </c>
      <c r="X69" s="230">
        <f t="shared" si="3"/>
        <v>0.6451008279678428</v>
      </c>
      <c r="Y69" s="292">
        <f t="shared" si="0"/>
        <v>0.6758199150139308</v>
      </c>
      <c r="Z69" s="293">
        <f t="shared" si="14"/>
        <v>0.5658779192700377</v>
      </c>
      <c r="AA69" s="294">
        <f t="shared" si="4"/>
        <v>74.83169604426978</v>
      </c>
      <c r="AB69" s="294">
        <f t="shared" si="5"/>
        <v>62.35974670355815</v>
      </c>
      <c r="AC69" s="295">
        <f t="shared" si="6"/>
        <v>0.6451008279678428</v>
      </c>
      <c r="AD69" s="296">
        <f t="shared" si="7"/>
        <v>59.390234955769664</v>
      </c>
      <c r="AE69" s="277">
        <f t="shared" si="8"/>
        <v>0.677355869366235</v>
      </c>
      <c r="AF69" s="297">
        <f t="shared" si="9"/>
        <v>0</v>
      </c>
      <c r="AG69" s="170">
        <f t="shared" si="10"/>
        <v>78.57328084648327</v>
      </c>
      <c r="AH69" s="269">
        <f t="shared" si="11"/>
        <v>942.8793701577993</v>
      </c>
      <c r="AI69" s="277">
        <f t="shared" si="12"/>
        <v>0.7992799258521573</v>
      </c>
      <c r="AJ69" s="170"/>
    </row>
    <row r="70" spans="1:36" ht="14.25" customHeight="1">
      <c r="A70" s="1">
        <f t="shared" si="13"/>
        <v>45</v>
      </c>
      <c r="B70" s="228" t="s">
        <v>80</v>
      </c>
      <c r="C70" s="228">
        <v>1</v>
      </c>
      <c r="D70" s="228">
        <v>4</v>
      </c>
      <c r="E70" s="228">
        <v>1406.27</v>
      </c>
      <c r="F70" s="227"/>
      <c r="G70" s="272">
        <f>'[12]Расч по домам'!$Y$60</f>
        <v>1.0049226374261937</v>
      </c>
      <c r="H70" s="273">
        <f>'[11]Норм по домам'!$Q$64</f>
        <v>0.4543366083805893</v>
      </c>
      <c r="I70" s="227"/>
      <c r="J70" s="227">
        <v>0</v>
      </c>
      <c r="K70" s="242">
        <f>'[16]Расч по домам'!$G$60</f>
        <v>0.0280884940533672</v>
      </c>
      <c r="L70" s="273">
        <v>0</v>
      </c>
      <c r="M70" s="227">
        <v>0</v>
      </c>
      <c r="N70" s="242">
        <v>0</v>
      </c>
      <c r="O70" s="274">
        <f>'[4]Расч. по домам на электр'!$P$63</f>
        <v>0.09442695435687902</v>
      </c>
      <c r="P70" s="227">
        <f>'[8]Расчет на дерат  и дез.'!$K$63</f>
        <v>0.018699491088719333</v>
      </c>
      <c r="Q70" s="227">
        <f>'[18]Расч. по домам на электр'!$P$63</f>
        <v>0.16196036323038962</v>
      </c>
      <c r="R70" s="291">
        <v>0.5</v>
      </c>
      <c r="S70" s="230">
        <v>0</v>
      </c>
      <c r="T70" s="288">
        <f>'[25]Расч по домам на посыпку и расч'!$H$13</f>
        <v>0.011984784101462658</v>
      </c>
      <c r="U70" s="227">
        <f>'[3]Расч по домам'!$M$60</f>
        <v>0.13431948463422078</v>
      </c>
      <c r="V70" s="230">
        <f t="shared" si="1"/>
        <v>2.408738817271822</v>
      </c>
      <c r="W70" s="231">
        <f t="shared" si="2"/>
        <v>2.529175758135413</v>
      </c>
      <c r="X70" s="230">
        <f t="shared" si="3"/>
        <v>3.0350109097624958</v>
      </c>
      <c r="Y70" s="292">
        <f t="shared" si="0"/>
        <v>3.179535238798805</v>
      </c>
      <c r="Z70" s="293">
        <f t="shared" si="14"/>
        <v>2.6622902717214876</v>
      </c>
      <c r="AA70" s="294">
        <f t="shared" si="4"/>
        <v>4268.044792071705</v>
      </c>
      <c r="AB70" s="294">
        <f t="shared" si="5"/>
        <v>3556.7039933930873</v>
      </c>
      <c r="AC70" s="295">
        <f t="shared" si="6"/>
        <v>3.0350109097624958</v>
      </c>
      <c r="AD70" s="296">
        <f t="shared" si="7"/>
        <v>3387.337136564845</v>
      </c>
      <c r="AE70" s="277">
        <f t="shared" si="8"/>
        <v>3.1867614552506205</v>
      </c>
      <c r="AF70" s="297">
        <f t="shared" si="9"/>
        <v>0</v>
      </c>
      <c r="AG70" s="170">
        <f t="shared" si="10"/>
        <v>4481.44703167529</v>
      </c>
      <c r="AH70" s="269">
        <f t="shared" si="11"/>
        <v>53777.364380103485</v>
      </c>
      <c r="AI70" s="277">
        <f t="shared" si="12"/>
        <v>3.760378517195732</v>
      </c>
      <c r="AJ70" s="170"/>
    </row>
    <row r="71" spans="1:36" ht="13.5" customHeight="1">
      <c r="A71" s="1">
        <f t="shared" si="13"/>
        <v>46</v>
      </c>
      <c r="B71" s="228" t="s">
        <v>80</v>
      </c>
      <c r="C71" s="228">
        <v>2</v>
      </c>
      <c r="D71" s="228">
        <v>5</v>
      </c>
      <c r="E71" s="228">
        <v>2375.62</v>
      </c>
      <c r="F71" s="227"/>
      <c r="G71" s="272">
        <f>'[12]Расч по домам'!$Y$61</f>
        <v>0.7029574857370566</v>
      </c>
      <c r="H71" s="273">
        <f>'[11]Норм по домам'!$Q$65</f>
        <v>0.45433660838058926</v>
      </c>
      <c r="I71" s="227"/>
      <c r="J71" s="227">
        <f>'[14]Расч по домам'!$M$61</f>
        <v>0.07297248727193684</v>
      </c>
      <c r="K71" s="242">
        <f>'[16]Расч по домам'!$G$61</f>
        <v>0.028088494053367198</v>
      </c>
      <c r="L71" s="273">
        <v>0</v>
      </c>
      <c r="M71" s="227">
        <v>0</v>
      </c>
      <c r="N71" s="242">
        <v>0</v>
      </c>
      <c r="O71" s="274">
        <f>'[4]Расч. по домам на электр'!$P$64</f>
        <v>0.09969074739787229</v>
      </c>
      <c r="P71" s="227">
        <f>'[8]Расчет на дерат  и дез.'!$K$64</f>
        <v>0.008477874547837338</v>
      </c>
      <c r="Q71" s="227">
        <f>'[18]Расч. по домам на электр'!$P$64</f>
        <v>0.173027672775949</v>
      </c>
      <c r="R71" s="291">
        <v>0.5</v>
      </c>
      <c r="S71" s="230">
        <v>0</v>
      </c>
      <c r="T71" s="288">
        <f>'[25]Расч по домам на посыпку и расч'!$H$13</f>
        <v>0.011984784101462658</v>
      </c>
      <c r="U71" s="227">
        <f>'[3]Расч по домам'!$M$61</f>
        <v>0.14411486233173876</v>
      </c>
      <c r="V71" s="230">
        <f t="shared" si="1"/>
        <v>2.19565101659781</v>
      </c>
      <c r="W71" s="231">
        <f t="shared" si="2"/>
        <v>2.3054335674277007</v>
      </c>
      <c r="X71" s="230">
        <f t="shared" si="3"/>
        <v>2.7665202809132405</v>
      </c>
      <c r="Y71" s="292">
        <f t="shared" si="0"/>
        <v>2.8982593419091094</v>
      </c>
      <c r="Z71" s="293">
        <f t="shared" si="14"/>
        <v>2.426772176239685</v>
      </c>
      <c r="AA71" s="294">
        <f t="shared" si="4"/>
        <v>6572.200909743112</v>
      </c>
      <c r="AB71" s="294">
        <f t="shared" si="5"/>
        <v>5476.834091452594</v>
      </c>
      <c r="AC71" s="295">
        <f t="shared" si="6"/>
        <v>2.7665202809132405</v>
      </c>
      <c r="AD71" s="296">
        <f t="shared" si="7"/>
        <v>5216.032468050089</v>
      </c>
      <c r="AE71" s="277">
        <f t="shared" si="8"/>
        <v>2.9048462949589027</v>
      </c>
      <c r="AF71" s="297">
        <f t="shared" si="9"/>
        <v>0</v>
      </c>
      <c r="AG71" s="170">
        <f t="shared" si="10"/>
        <v>6900.810955230268</v>
      </c>
      <c r="AH71" s="269">
        <f t="shared" si="11"/>
        <v>82809.73146276321</v>
      </c>
      <c r="AI71" s="277">
        <f t="shared" si="12"/>
        <v>3.427718628051505</v>
      </c>
      <c r="AJ71" s="170"/>
    </row>
    <row r="72" spans="1:36" ht="13.5" customHeight="1">
      <c r="A72" s="1">
        <f t="shared" si="13"/>
        <v>47</v>
      </c>
      <c r="B72" s="228" t="s">
        <v>80</v>
      </c>
      <c r="C72" s="228">
        <v>3</v>
      </c>
      <c r="D72" s="228">
        <v>4</v>
      </c>
      <c r="E72" s="228">
        <v>1455.85</v>
      </c>
      <c r="F72" s="227"/>
      <c r="G72" s="272">
        <f>'[12]Расч по домам'!$Y$62</f>
        <v>0.9175577516181843</v>
      </c>
      <c r="H72" s="273">
        <f>'[11]Норм по домам'!$Q$66</f>
        <v>0.4543366083805892</v>
      </c>
      <c r="I72" s="227"/>
      <c r="J72" s="227">
        <f>'[14]Расч по домам'!$M$62</f>
        <v>0.07297248727193682</v>
      </c>
      <c r="K72" s="242">
        <f>'[16]Расч по домам'!$G$62</f>
        <v>0.028088494053367198</v>
      </c>
      <c r="L72" s="273">
        <v>0</v>
      </c>
      <c r="M72" s="227">
        <v>0</v>
      </c>
      <c r="N72" s="242">
        <v>0</v>
      </c>
      <c r="O72" s="274">
        <f>'[4]Расч. по домам на электр'!$P$65</f>
        <v>0.09121117773359087</v>
      </c>
      <c r="P72" s="227">
        <f>'[8]Расчет на дерат  и дез.'!$K$65</f>
        <v>0.018627125047223275</v>
      </c>
      <c r="Q72" s="227">
        <f>'[18]Расч. по домам на электр'!$P$65</f>
        <v>0.15644468866984923</v>
      </c>
      <c r="R72" s="291">
        <v>0.5</v>
      </c>
      <c r="S72" s="230">
        <v>0</v>
      </c>
      <c r="T72" s="288">
        <f>'[25]Расч по домам на посыпку и расч'!$H$13</f>
        <v>0.011984784101462658</v>
      </c>
      <c r="U72" s="227">
        <f>'[3]Расч по домам'!$M$62</f>
        <v>0.12974513971670548</v>
      </c>
      <c r="V72" s="230">
        <f t="shared" si="1"/>
        <v>2.3809682565929093</v>
      </c>
      <c r="W72" s="231">
        <f t="shared" si="2"/>
        <v>2.5000166694225547</v>
      </c>
      <c r="X72" s="230">
        <f t="shared" si="3"/>
        <v>3.0000200033070654</v>
      </c>
      <c r="Y72" s="292">
        <f t="shared" si="0"/>
        <v>3.142878098702641</v>
      </c>
      <c r="Z72" s="293">
        <f t="shared" si="14"/>
        <v>2.6315964941290053</v>
      </c>
      <c r="AA72" s="294">
        <f t="shared" si="4"/>
        <v>4367.5791218145905</v>
      </c>
      <c r="AB72" s="294">
        <f t="shared" si="5"/>
        <v>3639.649268178826</v>
      </c>
      <c r="AC72" s="295">
        <f t="shared" si="6"/>
        <v>3.0000200033070654</v>
      </c>
      <c r="AD72" s="296">
        <f t="shared" si="7"/>
        <v>3466.3326363607866</v>
      </c>
      <c r="AE72" s="277">
        <f t="shared" si="8"/>
        <v>3.150021003472419</v>
      </c>
      <c r="AF72" s="297">
        <f t="shared" si="9"/>
        <v>0</v>
      </c>
      <c r="AG72" s="170">
        <f t="shared" si="10"/>
        <v>4585.958077905321</v>
      </c>
      <c r="AH72" s="269">
        <f t="shared" si="11"/>
        <v>55031.496934863855</v>
      </c>
      <c r="AI72" s="277">
        <f t="shared" si="12"/>
        <v>3.7170247840974544</v>
      </c>
      <c r="AJ72" s="170"/>
    </row>
    <row r="73" spans="1:36" ht="12.75">
      <c r="A73" s="1">
        <f t="shared" si="13"/>
        <v>48</v>
      </c>
      <c r="B73" s="228" t="s">
        <v>80</v>
      </c>
      <c r="C73" s="228">
        <v>4</v>
      </c>
      <c r="D73" s="228">
        <v>5</v>
      </c>
      <c r="E73" s="228">
        <v>1771.9</v>
      </c>
      <c r="F73" s="227"/>
      <c r="G73" s="272">
        <f>'[12]Расч по домам'!$Y$63</f>
        <v>0.8359389577289915</v>
      </c>
      <c r="H73" s="273">
        <f>'[11]Норм по домам'!$Q$67</f>
        <v>0.4543366083805893</v>
      </c>
      <c r="I73" s="227"/>
      <c r="J73" s="227">
        <f>'[14]Расч по домам'!$M$63</f>
        <v>0.07297248727193684</v>
      </c>
      <c r="K73" s="242">
        <f>'[16]Расч по домам'!$G$63</f>
        <v>0.0280884940533672</v>
      </c>
      <c r="L73" s="273">
        <v>0</v>
      </c>
      <c r="M73" s="227">
        <v>0</v>
      </c>
      <c r="N73" s="242">
        <v>0</v>
      </c>
      <c r="O73" s="274">
        <f>'[4]Расч. по домам на электр'!$P$66</f>
        <v>0.08858215059748188</v>
      </c>
      <c r="P73" s="227">
        <f>'[8]Расчет на дерат  и дез.'!$K$66</f>
        <v>0</v>
      </c>
      <c r="Q73" s="227">
        <f>'[18]Расч. по домам на электр'!$P$66</f>
        <v>0.15465432586489078</v>
      </c>
      <c r="R73" s="291">
        <v>0.5</v>
      </c>
      <c r="S73" s="230">
        <v>0</v>
      </c>
      <c r="T73" s="288">
        <f>'[25]Расч по домам на посыпку и расч'!$H$13</f>
        <v>0.011984784101462658</v>
      </c>
      <c r="U73" s="227">
        <f>'[3]Расч по домам'!$M$63</f>
        <v>0.1265907984181792</v>
      </c>
      <c r="V73" s="230">
        <f t="shared" si="1"/>
        <v>2.2731486064168998</v>
      </c>
      <c r="W73" s="231">
        <f t="shared" si="2"/>
        <v>2.386806036737745</v>
      </c>
      <c r="X73" s="230">
        <f t="shared" si="3"/>
        <v>2.864167244085294</v>
      </c>
      <c r="Y73" s="292">
        <f t="shared" si="0"/>
        <v>3.0005561604703077</v>
      </c>
      <c r="Z73" s="293">
        <f t="shared" si="14"/>
        <v>2.512427407092363</v>
      </c>
      <c r="AA73" s="294">
        <f t="shared" si="4"/>
        <v>5075.017939794732</v>
      </c>
      <c r="AB73" s="294">
        <f t="shared" si="5"/>
        <v>4229.18161649561</v>
      </c>
      <c r="AC73" s="295">
        <f t="shared" si="6"/>
        <v>2.864167244085294</v>
      </c>
      <c r="AD73" s="296">
        <f t="shared" si="7"/>
        <v>4027.792015710105</v>
      </c>
      <c r="AE73" s="277">
        <f t="shared" si="8"/>
        <v>3.0073756062895587</v>
      </c>
      <c r="AF73" s="297">
        <f t="shared" si="9"/>
        <v>0</v>
      </c>
      <c r="AG73" s="170">
        <f t="shared" si="10"/>
        <v>5328.768836784469</v>
      </c>
      <c r="AH73" s="269">
        <f t="shared" si="11"/>
        <v>63945.22604141363</v>
      </c>
      <c r="AI73" s="277">
        <f t="shared" si="12"/>
        <v>3.548703215421679</v>
      </c>
      <c r="AJ73" s="170"/>
    </row>
    <row r="74" spans="1:36" ht="12" customHeight="1">
      <c r="A74" s="1">
        <f t="shared" si="13"/>
        <v>49</v>
      </c>
      <c r="B74" s="300" t="s">
        <v>81</v>
      </c>
      <c r="C74" s="228">
        <v>73</v>
      </c>
      <c r="D74" s="228">
        <v>9</v>
      </c>
      <c r="E74" s="228">
        <v>4034.55</v>
      </c>
      <c r="F74" s="227"/>
      <c r="G74" s="272">
        <f>'[12]Расч по домам'!$Y$64</f>
        <v>0.5942657576516175</v>
      </c>
      <c r="H74" s="273">
        <f>'[11]Норм по домам'!$Q$68</f>
        <v>0.4634966083805893</v>
      </c>
      <c r="I74" s="227"/>
      <c r="J74" s="227">
        <f>'[14]Расч по домам'!$M$64</f>
        <v>0.07297248727193682</v>
      </c>
      <c r="K74" s="242">
        <f>'[16]Расч по домам'!$G$64</f>
        <v>0.0280884940533672</v>
      </c>
      <c r="L74" s="299">
        <f>'[17]Расч по домам'!$H$64</f>
        <v>0.3183193677271795</v>
      </c>
      <c r="M74" s="227">
        <f>'[15]Расч по домам'!$J$64</f>
        <v>0.3736476186935346</v>
      </c>
      <c r="N74" s="242">
        <f>'[10]Расч по домам'!$J$64</f>
        <v>0.2017263117059451</v>
      </c>
      <c r="O74" s="274">
        <f>'[4]Расч. по домам на электр'!$P$67</f>
        <v>0.0718858446376321</v>
      </c>
      <c r="P74" s="227">
        <f>'[8]Расчет на дерат  и дез.'!$K$67</f>
        <v>0.034671772564474346</v>
      </c>
      <c r="Q74" s="227">
        <f>'[18]Расч. по домам на электр'!$P$67</f>
        <v>0.20898687585976128</v>
      </c>
      <c r="R74" s="291">
        <v>0.5</v>
      </c>
      <c r="S74" s="230">
        <v>0</v>
      </c>
      <c r="T74" s="288">
        <f>'[25]Расч по домам на посыпку и расч'!$H$13</f>
        <v>0.011984784101462658</v>
      </c>
      <c r="U74" s="227">
        <f>'[3]Расч по домам'!$M$64</f>
        <v>0.06282351786444584</v>
      </c>
      <c r="V74" s="230">
        <f t="shared" si="1"/>
        <v>2.9428694405119464</v>
      </c>
      <c r="W74" s="231">
        <f>V74*1.05</f>
        <v>3.090012912537544</v>
      </c>
      <c r="X74" s="230">
        <f t="shared" si="3"/>
        <v>3.7080154950450526</v>
      </c>
      <c r="Y74" s="292">
        <f t="shared" si="0"/>
        <v>3.8845876614757695</v>
      </c>
      <c r="Z74" s="293">
        <f t="shared" si="14"/>
        <v>3.252645171092152</v>
      </c>
      <c r="AA74" s="294">
        <f t="shared" si="4"/>
        <v>14960.173915534018</v>
      </c>
      <c r="AB74" s="294">
        <f t="shared" si="5"/>
        <v>12466.811596278349</v>
      </c>
      <c r="AC74" s="295">
        <f t="shared" si="6"/>
        <v>2.581961939405461</v>
      </c>
      <c r="AD74" s="296">
        <f t="shared" si="7"/>
        <v>11873.153901217474</v>
      </c>
      <c r="AE74" s="301">
        <f>(G74+H74+J74+K74+O74+P74+Q74+R74+T74+U74)*1.05*1.2*1.05+(L74+M74+N74)*1.05*1.2</f>
        <v>3.837113592015325</v>
      </c>
      <c r="AF74" s="297">
        <f t="shared" si="9"/>
        <v>0.946142139170205</v>
      </c>
      <c r="AG74" s="170">
        <f t="shared" si="10"/>
        <v>15481.02664266543</v>
      </c>
      <c r="AH74" s="269">
        <f t="shared" si="11"/>
        <v>185772.31971198518</v>
      </c>
      <c r="AI74" s="277">
        <f t="shared" si="12"/>
        <v>4.527794038578084</v>
      </c>
      <c r="AJ74" s="170"/>
    </row>
    <row r="75" spans="1:36" ht="15" customHeight="1">
      <c r="A75" s="1">
        <f t="shared" si="13"/>
        <v>50</v>
      </c>
      <c r="B75" s="228" t="s">
        <v>81</v>
      </c>
      <c r="C75" s="228">
        <v>75</v>
      </c>
      <c r="D75" s="228">
        <v>9</v>
      </c>
      <c r="E75" s="228">
        <v>6132.06</v>
      </c>
      <c r="F75" s="227"/>
      <c r="G75" s="272">
        <f>'[12]Расч по домам'!$Y$65</f>
        <v>0.4826390700678075</v>
      </c>
      <c r="H75" s="273">
        <f>'[11]Норм по домам'!$Q$69</f>
        <v>0.4634966083805893</v>
      </c>
      <c r="I75" s="227"/>
      <c r="J75" s="227">
        <f>'[14]Расч по домам'!$M$65</f>
        <v>0.07297248727193682</v>
      </c>
      <c r="K75" s="242">
        <f>'[16]Расч по домам'!$G$65</f>
        <v>0.028088494053367205</v>
      </c>
      <c r="L75" s="299">
        <f>'[17]Расч по домам'!$H$65</f>
        <v>0.3183193677271795</v>
      </c>
      <c r="M75" s="227">
        <f>'[15]Расч по домам'!$J$65</f>
        <v>0.36875862271406346</v>
      </c>
      <c r="N75" s="242">
        <f>'[10]Расч по домам'!$J$65</f>
        <v>0.23800000000000002</v>
      </c>
      <c r="O75" s="274">
        <f>'[4]Расч. по домам на электр'!$P$68</f>
        <v>0.07057832958649098</v>
      </c>
      <c r="P75" s="227">
        <f>'[8]Расчет на дерат  и дез.'!$K$68</f>
        <v>0.03482040836738931</v>
      </c>
      <c r="Q75" s="227">
        <f>'[18]Расч. по домам на электр'!$P$68</f>
        <v>0.20625238500601753</v>
      </c>
      <c r="R75" s="291">
        <v>0.5</v>
      </c>
      <c r="S75" s="230">
        <v>0</v>
      </c>
      <c r="T75" s="288">
        <f>'[25]Расч по домам на посыпку и расч'!$H$13</f>
        <v>0.011984784101462658</v>
      </c>
      <c r="U75" s="227">
        <f>'[3]Расч по домам'!$M$65</f>
        <v>0.062001502920715046</v>
      </c>
      <c r="V75" s="230">
        <f t="shared" si="1"/>
        <v>2.8579120601970196</v>
      </c>
      <c r="W75" s="231">
        <f t="shared" si="2"/>
        <v>3.0008076632068708</v>
      </c>
      <c r="X75" s="230">
        <f>W75*1.2</f>
        <v>3.600969195848245</v>
      </c>
      <c r="Y75" s="292">
        <f t="shared" si="0"/>
        <v>3.7724439194600663</v>
      </c>
      <c r="Z75" s="293">
        <f t="shared" si="14"/>
        <v>3.1587449086388113</v>
      </c>
      <c r="AA75" s="294">
        <f t="shared" si="4"/>
        <v>22081.35916709319</v>
      </c>
      <c r="AB75" s="294">
        <f t="shared" si="5"/>
        <v>18401.132639244326</v>
      </c>
      <c r="AC75" s="295">
        <f t="shared" si="6"/>
        <v>2.4353709278922784</v>
      </c>
      <c r="AD75" s="296">
        <f t="shared" si="7"/>
        <v>17524.888227851738</v>
      </c>
      <c r="AE75" s="277">
        <f t="shared" si="8"/>
        <v>3.781017655640657</v>
      </c>
      <c r="AF75" s="297">
        <f t="shared" si="9"/>
        <v>0.986957990441243</v>
      </c>
      <c r="AG75" s="170">
        <f t="shared" si="10"/>
        <v>23185.427125447848</v>
      </c>
      <c r="AH75" s="269">
        <f t="shared" si="11"/>
        <v>278225.12550537416</v>
      </c>
      <c r="AI75" s="277">
        <f t="shared" si="12"/>
        <v>4.461600833655975</v>
      </c>
      <c r="AJ75" s="170"/>
    </row>
    <row r="76" spans="1:36" ht="15" customHeight="1">
      <c r="A76" s="1">
        <f t="shared" si="13"/>
        <v>51</v>
      </c>
      <c r="B76" s="228" t="s">
        <v>81</v>
      </c>
      <c r="C76" s="228">
        <v>77</v>
      </c>
      <c r="D76" s="228">
        <v>9</v>
      </c>
      <c r="E76" s="228">
        <v>6118.77</v>
      </c>
      <c r="F76" s="227"/>
      <c r="G76" s="272">
        <f>'[12]Расч по домам'!$Y$66</f>
        <v>0.4492841135936362</v>
      </c>
      <c r="H76" s="273">
        <f>'[11]Норм по домам'!$Q$70</f>
        <v>0.4634966083805893</v>
      </c>
      <c r="I76" s="227"/>
      <c r="J76" s="227">
        <f>'[14]Расч по домам'!$M$66</f>
        <v>0.07297248727193684</v>
      </c>
      <c r="K76" s="242">
        <f>'[16]Расч по домам'!$G$67</f>
        <v>0.0280884940533672</v>
      </c>
      <c r="L76" s="299">
        <f>'[17]Расч по домам'!$H$66</f>
        <v>0.3183193677271795</v>
      </c>
      <c r="M76" s="227">
        <f>'[15]Расч по домам'!$J$66</f>
        <v>0.3695595683446183</v>
      </c>
      <c r="N76" s="242">
        <f>'[10]Расч по домам'!$J$66</f>
        <v>0.238</v>
      </c>
      <c r="O76" s="274">
        <f>'[4]Расч. по домам на электр'!$P$69</f>
        <v>0.06835254377152165</v>
      </c>
      <c r="P76" s="227">
        <f>'[8]Расчет на дерат  и дез.'!$K$69</f>
        <v>0.03342474604100715</v>
      </c>
      <c r="Q76" s="227">
        <f>'[18]Расч. по домам на электр'!$P$69</f>
        <v>0.20670036625007965</v>
      </c>
      <c r="R76" s="291">
        <v>0.5</v>
      </c>
      <c r="S76" s="230">
        <v>0</v>
      </c>
      <c r="T76" s="288">
        <f>'[25]Расч по домам на посыпку и расч'!$H$13</f>
        <v>0.011984784101462658</v>
      </c>
      <c r="U76" s="227">
        <f>'[3]Расч по домам'!$M$66</f>
        <v>0.062136170504856356</v>
      </c>
      <c r="V76" s="230">
        <f t="shared" si="1"/>
        <v>2.822319250040255</v>
      </c>
      <c r="W76" s="231">
        <f t="shared" si="2"/>
        <v>2.963435212542268</v>
      </c>
      <c r="X76" s="230">
        <f>W76*1.2</f>
        <v>3.556122255050721</v>
      </c>
      <c r="Y76" s="292">
        <f t="shared" si="0"/>
        <v>3.7254614100531365</v>
      </c>
      <c r="Z76" s="293">
        <f t="shared" si="14"/>
        <v>3.1194054868865977</v>
      </c>
      <c r="AA76" s="294">
        <f t="shared" si="4"/>
        <v>21759.094170536704</v>
      </c>
      <c r="AB76" s="294">
        <f t="shared" si="5"/>
        <v>18132.578475447255</v>
      </c>
      <c r="AC76" s="295">
        <f t="shared" si="6"/>
        <v>2.3895147956002556</v>
      </c>
      <c r="AD76" s="296">
        <f t="shared" si="7"/>
        <v>17269.122357568813</v>
      </c>
      <c r="AE76" s="277">
        <f t="shared" si="8"/>
        <v>3.7339283678032573</v>
      </c>
      <c r="AF76" s="297">
        <f t="shared" si="9"/>
        <v>0.9877589360717978</v>
      </c>
      <c r="AG76" s="170">
        <f t="shared" si="10"/>
        <v>22847.04887906354</v>
      </c>
      <c r="AH76" s="269">
        <f t="shared" si="11"/>
        <v>274164.58654876245</v>
      </c>
      <c r="AI76" s="277">
        <f t="shared" si="12"/>
        <v>4.406035474007844</v>
      </c>
      <c r="AJ76" s="170"/>
    </row>
    <row r="77" spans="1:36" ht="12.75">
      <c r="A77" s="1">
        <f t="shared" si="13"/>
        <v>52</v>
      </c>
      <c r="B77" s="228" t="s">
        <v>81</v>
      </c>
      <c r="C77" s="228">
        <v>79</v>
      </c>
      <c r="D77" s="228">
        <v>9</v>
      </c>
      <c r="E77" s="228">
        <v>6093.73</v>
      </c>
      <c r="F77" s="227"/>
      <c r="G77" s="272">
        <f>'[12]Расч по домам'!$Y$67</f>
        <v>0.4508208154064369</v>
      </c>
      <c r="H77" s="273">
        <f>'[11]Норм по домам'!$Q$71</f>
        <v>0.46349660838058937</v>
      </c>
      <c r="I77" s="227"/>
      <c r="J77" s="227">
        <f>'[14]Расч по домам'!$M$67</f>
        <v>0.07297248727193684</v>
      </c>
      <c r="K77" s="242">
        <f>'[16]Расч по домам'!$G$67</f>
        <v>0.0280884940533672</v>
      </c>
      <c r="L77" s="299">
        <f>'[17]Расч по домам'!$H$67</f>
        <v>0.3183193677271795</v>
      </c>
      <c r="M77" s="227">
        <f>'[15]Расч по домам'!$J$67</f>
        <v>0.3710781409744114</v>
      </c>
      <c r="N77" s="242">
        <f>'[10]Расч по домам'!$J$67</f>
        <v>0.238</v>
      </c>
      <c r="O77" s="274">
        <f>'[4]Расч. по домам на электр'!$P$70</f>
        <v>0.07102227235603448</v>
      </c>
      <c r="P77" s="227">
        <f>'[8]Расчет на дерат  и дез.'!$K$70</f>
        <v>0.035190953105350364</v>
      </c>
      <c r="Q77" s="227">
        <f>'[18]Расч. по домам на электр'!$P$70</f>
        <v>0.20754972734269486</v>
      </c>
      <c r="R77" s="291">
        <v>0.5</v>
      </c>
      <c r="S77" s="230">
        <v>0</v>
      </c>
      <c r="T77" s="288">
        <f>'[25]Расч по домам на посыпку и расч'!$H$13</f>
        <v>0.011984784101462658</v>
      </c>
      <c r="U77" s="227">
        <f>'[3]Расч по домам'!$M$67</f>
        <v>0.06239149683363063</v>
      </c>
      <c r="V77" s="230">
        <f t="shared" si="1"/>
        <v>2.830915147553094</v>
      </c>
      <c r="W77" s="231">
        <f t="shared" si="2"/>
        <v>2.9724609049307484</v>
      </c>
      <c r="X77" s="230">
        <f t="shared" si="3"/>
        <v>3.566953085916898</v>
      </c>
      <c r="Y77" s="292">
        <f t="shared" si="0"/>
        <v>3.736807994770084</v>
      </c>
      <c r="Z77" s="293">
        <f t="shared" si="14"/>
        <v>3.1289062157165772</v>
      </c>
      <c r="AA77" s="294">
        <f t="shared" si="4"/>
        <v>21736.049028244375</v>
      </c>
      <c r="AB77" s="294">
        <f t="shared" si="5"/>
        <v>18113.37419020365</v>
      </c>
      <c r="AC77" s="295">
        <f t="shared" si="6"/>
        <v>2.3984322249528938</v>
      </c>
      <c r="AD77" s="296">
        <f t="shared" si="7"/>
        <v>17250.832562098713</v>
      </c>
      <c r="AE77" s="277">
        <f t="shared" si="8"/>
        <v>3.745300740212743</v>
      </c>
      <c r="AF77" s="297">
        <f t="shared" si="9"/>
        <v>0.9892775087015908</v>
      </c>
      <c r="AG77" s="170">
        <f t="shared" si="10"/>
        <v>22822.851479656598</v>
      </c>
      <c r="AH77" s="269">
        <f t="shared" si="11"/>
        <v>273874.21775587916</v>
      </c>
      <c r="AI77" s="277">
        <f t="shared" si="12"/>
        <v>4.419454873451037</v>
      </c>
      <c r="AJ77" s="170"/>
    </row>
    <row r="78" spans="1:36" ht="12.75">
      <c r="A78" s="1">
        <f t="shared" si="13"/>
        <v>53</v>
      </c>
      <c r="B78" s="228" t="s">
        <v>81</v>
      </c>
      <c r="C78" s="228">
        <v>81</v>
      </c>
      <c r="D78" s="228">
        <v>9</v>
      </c>
      <c r="E78" s="228">
        <v>12954.8</v>
      </c>
      <c r="F78" s="227"/>
      <c r="G78" s="272">
        <f>'[12]Расч по домам'!$Y$68</f>
        <v>0.3180983220036846</v>
      </c>
      <c r="H78" s="273">
        <f>'[11]Норм по домам'!$Q$72</f>
        <v>0.46349660838058937</v>
      </c>
      <c r="I78" s="227"/>
      <c r="J78" s="227">
        <f>'[14]Расч по домам'!$M$68</f>
        <v>0.07297248727193684</v>
      </c>
      <c r="K78" s="242">
        <f>'[16]Расч по домам'!$G$68</f>
        <v>0.0280884940533672</v>
      </c>
      <c r="L78" s="299">
        <f>'[17]Расч по домам'!$H$68</f>
        <v>0.3183193677271795</v>
      </c>
      <c r="M78" s="227">
        <f>'[15]Расч по домам'!$J$68</f>
        <v>0.3490984036804891</v>
      </c>
      <c r="N78" s="242">
        <f>'[10]Расч по домам'!$J$68</f>
        <v>0.238</v>
      </c>
      <c r="O78" s="274">
        <f>'[4]Расч. по домам на электр'!$P$71</f>
        <v>0.06590627217036493</v>
      </c>
      <c r="P78" s="227">
        <f>'[8]Расчет на дерат  и дез.'!$K$71</f>
        <v>0.024981345395786378</v>
      </c>
      <c r="Q78" s="227">
        <f>'[18]Расч. по домам на электр'!$P$71</f>
        <v>0.19525612128323094</v>
      </c>
      <c r="R78" s="291">
        <v>0.5</v>
      </c>
      <c r="S78" s="230">
        <v>0</v>
      </c>
      <c r="T78" s="288">
        <f>'[25]Расч по домам на посыпку и расч'!$H$13</f>
        <v>0.011984784101462658</v>
      </c>
      <c r="U78" s="227">
        <f>'[3]Расч по домам'!$M$68</f>
        <v>0.05869591749776144</v>
      </c>
      <c r="V78" s="230">
        <f t="shared" si="1"/>
        <v>2.644898123565853</v>
      </c>
      <c r="W78" s="231">
        <f t="shared" si="2"/>
        <v>2.777143029744146</v>
      </c>
      <c r="X78" s="230">
        <f t="shared" si="3"/>
        <v>3.332571635692975</v>
      </c>
      <c r="Y78" s="292">
        <f t="shared" si="0"/>
        <v>3.4912655231069265</v>
      </c>
      <c r="Z78" s="293">
        <f t="shared" si="14"/>
        <v>2.9233084523622592</v>
      </c>
      <c r="AA78" s="294">
        <f t="shared" si="4"/>
        <v>43172.79902607535</v>
      </c>
      <c r="AB78" s="294">
        <f t="shared" si="5"/>
        <v>35977.33252172946</v>
      </c>
      <c r="AC78" s="295">
        <f t="shared" si="6"/>
        <v>2.1917452437193123</v>
      </c>
      <c r="AD78" s="296">
        <f t="shared" si="7"/>
        <v>34264.126211170915</v>
      </c>
      <c r="AE78" s="277">
        <f t="shared" si="8"/>
        <v>3.4992002174776236</v>
      </c>
      <c r="AF78" s="297">
        <f t="shared" si="9"/>
        <v>0.9672977714076685</v>
      </c>
      <c r="AG78" s="170">
        <f t="shared" si="10"/>
        <v>45331.43897737911</v>
      </c>
      <c r="AH78" s="269">
        <f t="shared" si="11"/>
        <v>543977.2677285493</v>
      </c>
      <c r="AI78" s="277">
        <f t="shared" si="12"/>
        <v>4.1290562566235955</v>
      </c>
      <c r="AJ78" s="170"/>
    </row>
    <row r="79" spans="1:36" ht="12.75">
      <c r="A79" s="1">
        <f t="shared" si="13"/>
        <v>54</v>
      </c>
      <c r="B79" s="228" t="s">
        <v>81</v>
      </c>
      <c r="C79" s="228">
        <v>54</v>
      </c>
      <c r="D79" s="228">
        <v>9</v>
      </c>
      <c r="E79" s="228">
        <v>11743.05</v>
      </c>
      <c r="F79" s="227"/>
      <c r="G79" s="272">
        <f>'[12]Расч по домам'!$Y$69</f>
        <v>0.4266602042683402</v>
      </c>
      <c r="H79" s="273">
        <f>'[11]Норм по домам'!$Q$73</f>
        <v>0.46349660838058926</v>
      </c>
      <c r="I79" s="227"/>
      <c r="J79" s="227">
        <f>'[14]Расч по домам'!$M$69</f>
        <v>0.07297248727193682</v>
      </c>
      <c r="K79" s="242">
        <f>'[16]Расч по домам'!$G$69</f>
        <v>0.028088494053367205</v>
      </c>
      <c r="L79" s="299">
        <f>'[17]Расч по домам'!$H$69</f>
        <v>0.3183193677271795</v>
      </c>
      <c r="M79" s="227">
        <f>'[15]Расч по домам'!$J$69</f>
        <v>0.38512141223958</v>
      </c>
      <c r="N79" s="242">
        <f>'[10]Расч по домам'!$J$69</f>
        <v>0.238</v>
      </c>
      <c r="O79" s="274">
        <f>'[4]Расч. по домам на электр'!$P$72</f>
        <v>0.07053769882082858</v>
      </c>
      <c r="P79" s="227">
        <f>'[8]Расчет на дерат  и дез.'!$K$72</f>
        <v>0.029583810565965974</v>
      </c>
      <c r="Q79" s="227">
        <f>'[18]Расч. по домам на электр'!$P$72</f>
        <v>0.21540434554906945</v>
      </c>
      <c r="R79" s="291">
        <v>0.5</v>
      </c>
      <c r="S79" s="230">
        <v>0</v>
      </c>
      <c r="T79" s="288">
        <f>'[25]Расч по домам на посыпку и расч'!$H$13</f>
        <v>0.011984784101462658</v>
      </c>
      <c r="U79" s="227">
        <f>'[3]Расч по домам'!$M$69</f>
        <v>0.06475267260209229</v>
      </c>
      <c r="V79" s="230">
        <f t="shared" si="1"/>
        <v>2.824921885580412</v>
      </c>
      <c r="W79" s="231">
        <f t="shared" si="2"/>
        <v>2.9661679798594327</v>
      </c>
      <c r="X79" s="230">
        <f t="shared" si="3"/>
        <v>3.5594015758313193</v>
      </c>
      <c r="Y79" s="292">
        <f t="shared" si="0"/>
        <v>3.728896888966144</v>
      </c>
      <c r="Z79" s="293">
        <f t="shared" si="14"/>
        <v>3.1222820840625607</v>
      </c>
      <c r="AA79" s="294">
        <f t="shared" si="4"/>
        <v>41798.23067506597</v>
      </c>
      <c r="AB79" s="294">
        <f t="shared" si="5"/>
        <v>34831.85889588831</v>
      </c>
      <c r="AC79" s="295">
        <f t="shared" si="6"/>
        <v>2.3731861930732023</v>
      </c>
      <c r="AD79" s="296">
        <f t="shared" si="7"/>
        <v>33173.198948465055</v>
      </c>
      <c r="AE79" s="277">
        <f t="shared" si="8"/>
        <v>3.7373716546228857</v>
      </c>
      <c r="AF79" s="297">
        <f t="shared" si="9"/>
        <v>1.0033207799667594</v>
      </c>
      <c r="AG79" s="170">
        <f t="shared" si="10"/>
        <v>43888.14220881928</v>
      </c>
      <c r="AH79" s="269">
        <f t="shared" si="11"/>
        <v>526657.7065058313</v>
      </c>
      <c r="AI79" s="277">
        <f t="shared" si="12"/>
        <v>4.410098552455005</v>
      </c>
      <c r="AJ79" s="170"/>
    </row>
    <row r="80" spans="1:36" ht="12" customHeight="1">
      <c r="A80" s="1">
        <f t="shared" si="13"/>
        <v>55</v>
      </c>
      <c r="B80" s="228" t="s">
        <v>81</v>
      </c>
      <c r="C80" s="228">
        <v>56</v>
      </c>
      <c r="D80" s="228">
        <v>9</v>
      </c>
      <c r="E80" s="228">
        <v>7953.7</v>
      </c>
      <c r="F80" s="227"/>
      <c r="G80" s="272">
        <f>'[12]Расч по домам'!$Y$72</f>
        <v>0.3336007608031482</v>
      </c>
      <c r="H80" s="273">
        <f>'[11]Норм по домам'!$Q$74</f>
        <v>0.4634966083805892</v>
      </c>
      <c r="I80" s="227"/>
      <c r="J80" s="227">
        <f>'[14]Расч по домам'!$M$72</f>
        <v>0.07297248727193684</v>
      </c>
      <c r="K80" s="242">
        <f>'[16]Расч по домам'!$G$72</f>
        <v>0.028088494053367198</v>
      </c>
      <c r="L80" s="299">
        <f>'[17]Расч по домам'!$H$72</f>
        <v>0.3183193677271795</v>
      </c>
      <c r="M80" s="227">
        <f>'[15]Расч по домам'!$J$72</f>
        <v>0.37906886103322984</v>
      </c>
      <c r="N80" s="242">
        <f>'[10]Расч по домам'!$J$72</f>
        <v>0.23800000000000002</v>
      </c>
      <c r="O80" s="274">
        <f>'[4]Расч. по домам на электр'!$P$73</f>
        <v>0.06824505445958137</v>
      </c>
      <c r="P80" s="227">
        <f>'[8]Расчет на дерат  и дез.'!$K$73</f>
        <v>0.03497166936981112</v>
      </c>
      <c r="Q80" s="227">
        <f>'[18]Расч. по домам на электр'!$P$73</f>
        <v>0.2120190603115531</v>
      </c>
      <c r="R80" s="291">
        <v>0.5</v>
      </c>
      <c r="S80" s="230">
        <v>0</v>
      </c>
      <c r="T80" s="288">
        <f>'[25]Расч по домам на посыпку и расч'!$H$13</f>
        <v>0.011984784101462658</v>
      </c>
      <c r="U80" s="227">
        <f>'[3]Расч по домам'!$M$72</f>
        <v>0.06373502244238531</v>
      </c>
      <c r="V80" s="230">
        <f t="shared" si="1"/>
        <v>2.7245021699542447</v>
      </c>
      <c r="W80" s="231">
        <f t="shared" si="2"/>
        <v>2.860727278451957</v>
      </c>
      <c r="X80" s="230">
        <f t="shared" si="3"/>
        <v>3.432872734142348</v>
      </c>
      <c r="Y80" s="292">
        <f aca="true" t="shared" si="15" ref="Y80:Y104">V80*1.1*1.2</f>
        <v>3.5963428643396034</v>
      </c>
      <c r="Z80" s="293">
        <f t="shared" si="14"/>
        <v>3.0112918720546915</v>
      </c>
      <c r="AA80" s="294">
        <f t="shared" si="4"/>
        <v>27304.03986554799</v>
      </c>
      <c r="AB80" s="294">
        <f t="shared" si="5"/>
        <v>22753.366554623328</v>
      </c>
      <c r="AC80" s="295">
        <f t="shared" si="6"/>
        <v>2.254283565904232</v>
      </c>
      <c r="AD80" s="296">
        <f t="shared" si="7"/>
        <v>21669.872909165075</v>
      </c>
      <c r="AE80" s="277">
        <f t="shared" si="8"/>
        <v>3.6045163708494656</v>
      </c>
      <c r="AF80" s="297">
        <f t="shared" si="9"/>
        <v>0.9972682287604094</v>
      </c>
      <c r="AG80" s="170">
        <f t="shared" si="10"/>
        <v>28669.241858825393</v>
      </c>
      <c r="AH80" s="269">
        <f t="shared" si="11"/>
        <v>344030.9023059047</v>
      </c>
      <c r="AI80" s="277">
        <f t="shared" si="12"/>
        <v>4.253329317602369</v>
      </c>
      <c r="AJ80" s="170"/>
    </row>
    <row r="81" spans="1:36" ht="0.75" customHeight="1" hidden="1">
      <c r="A81" s="21">
        <f t="shared" si="13"/>
        <v>56</v>
      </c>
      <c r="B81" s="228"/>
      <c r="C81" s="228"/>
      <c r="D81" s="228"/>
      <c r="E81" s="228"/>
      <c r="F81" s="227"/>
      <c r="G81" s="272"/>
      <c r="H81" s="273"/>
      <c r="I81" s="227"/>
      <c r="J81" s="227"/>
      <c r="K81" s="242"/>
      <c r="L81" s="273"/>
      <c r="M81" s="227"/>
      <c r="N81" s="242"/>
      <c r="O81" s="274"/>
      <c r="P81" s="227"/>
      <c r="Q81" s="227"/>
      <c r="R81" s="291"/>
      <c r="S81" s="230"/>
      <c r="T81" s="288">
        <f>'[25]Расч по домам на посыпку и расч'!$H$13</f>
        <v>0.011984784101462658</v>
      </c>
      <c r="U81" s="227"/>
      <c r="V81" s="230">
        <f t="shared" si="1"/>
        <v>0.011984784101462658</v>
      </c>
      <c r="W81" s="231"/>
      <c r="X81" s="230"/>
      <c r="Y81" s="292">
        <f t="shared" si="15"/>
        <v>0.015819915013930708</v>
      </c>
      <c r="Z81" s="293">
        <f t="shared" si="14"/>
        <v>0</v>
      </c>
      <c r="AA81" s="294">
        <f t="shared" si="4"/>
        <v>0</v>
      </c>
      <c r="AB81" s="294">
        <f t="shared" si="5"/>
        <v>0</v>
      </c>
      <c r="AC81" s="295">
        <f t="shared" si="6"/>
        <v>0.015100827967842949</v>
      </c>
      <c r="AD81" s="296">
        <f t="shared" si="7"/>
        <v>0</v>
      </c>
      <c r="AE81" s="277">
        <f t="shared" si="8"/>
        <v>0</v>
      </c>
      <c r="AF81" s="297">
        <f t="shared" si="9"/>
        <v>0</v>
      </c>
      <c r="AG81" s="170">
        <f t="shared" si="10"/>
        <v>0</v>
      </c>
      <c r="AH81" s="269">
        <f t="shared" si="11"/>
        <v>0</v>
      </c>
      <c r="AI81" s="277">
        <f t="shared" si="12"/>
        <v>0</v>
      </c>
      <c r="AJ81" s="170"/>
    </row>
    <row r="82" spans="1:36" ht="15" customHeight="1" hidden="1">
      <c r="A82" s="21">
        <f t="shared" si="13"/>
        <v>57</v>
      </c>
      <c r="B82" s="228"/>
      <c r="C82" s="228"/>
      <c r="D82" s="228"/>
      <c r="E82" s="228"/>
      <c r="F82" s="227"/>
      <c r="G82" s="272"/>
      <c r="H82" s="273"/>
      <c r="I82" s="227"/>
      <c r="J82" s="227"/>
      <c r="K82" s="242"/>
      <c r="L82" s="273"/>
      <c r="M82" s="227"/>
      <c r="N82" s="242"/>
      <c r="O82" s="274"/>
      <c r="P82" s="227"/>
      <c r="Q82" s="227"/>
      <c r="R82" s="291"/>
      <c r="S82" s="230"/>
      <c r="T82" s="288">
        <f>'[25]Расч по домам на посыпку и расч'!$H$13</f>
        <v>0.011984784101462658</v>
      </c>
      <c r="U82" s="227"/>
      <c r="V82" s="230">
        <f t="shared" si="1"/>
        <v>0.011984784101462658</v>
      </c>
      <c r="W82" s="231"/>
      <c r="X82" s="230"/>
      <c r="Y82" s="292">
        <f t="shared" si="15"/>
        <v>0.015819915013930708</v>
      </c>
      <c r="Z82" s="293">
        <f t="shared" si="14"/>
        <v>0</v>
      </c>
      <c r="AA82" s="294">
        <f t="shared" si="4"/>
        <v>0</v>
      </c>
      <c r="AB82" s="294">
        <f t="shared" si="5"/>
        <v>0</v>
      </c>
      <c r="AC82" s="295">
        <f t="shared" si="6"/>
        <v>0.015100827967842949</v>
      </c>
      <c r="AD82" s="296">
        <f t="shared" si="7"/>
        <v>0</v>
      </c>
      <c r="AE82" s="277">
        <f t="shared" si="8"/>
        <v>0</v>
      </c>
      <c r="AF82" s="297">
        <f t="shared" si="9"/>
        <v>0</v>
      </c>
      <c r="AG82" s="170">
        <f t="shared" si="10"/>
        <v>0</v>
      </c>
      <c r="AH82" s="269">
        <f t="shared" si="11"/>
        <v>0</v>
      </c>
      <c r="AI82" s="277">
        <f t="shared" si="12"/>
        <v>0</v>
      </c>
      <c r="AJ82" s="170"/>
    </row>
    <row r="83" spans="1:36" ht="12.75" customHeight="1" hidden="1">
      <c r="A83" s="21">
        <f t="shared" si="13"/>
        <v>58</v>
      </c>
      <c r="B83" s="228"/>
      <c r="C83" s="228"/>
      <c r="D83" s="228"/>
      <c r="E83" s="228"/>
      <c r="F83" s="227"/>
      <c r="G83" s="272"/>
      <c r="H83" s="273"/>
      <c r="I83" s="227"/>
      <c r="J83" s="227"/>
      <c r="K83" s="242"/>
      <c r="L83" s="273"/>
      <c r="M83" s="227"/>
      <c r="N83" s="242"/>
      <c r="O83" s="274"/>
      <c r="P83" s="227"/>
      <c r="Q83" s="227"/>
      <c r="R83" s="291"/>
      <c r="S83" s="230"/>
      <c r="T83" s="288">
        <f>'[25]Расч по домам на посыпку и расч'!$H$13</f>
        <v>0.011984784101462658</v>
      </c>
      <c r="U83" s="227"/>
      <c r="V83" s="230">
        <f t="shared" si="1"/>
        <v>0.011984784101462658</v>
      </c>
      <c r="W83" s="231"/>
      <c r="X83" s="230"/>
      <c r="Y83" s="292">
        <f t="shared" si="15"/>
        <v>0.015819915013930708</v>
      </c>
      <c r="Z83" s="293">
        <f t="shared" si="14"/>
        <v>0</v>
      </c>
      <c r="AA83" s="294">
        <f t="shared" si="4"/>
        <v>0</v>
      </c>
      <c r="AB83" s="294">
        <f t="shared" si="5"/>
        <v>0</v>
      </c>
      <c r="AC83" s="295">
        <f t="shared" si="6"/>
        <v>0.015100827967842949</v>
      </c>
      <c r="AD83" s="296">
        <f t="shared" si="7"/>
        <v>0</v>
      </c>
      <c r="AE83" s="277">
        <f t="shared" si="8"/>
        <v>0</v>
      </c>
      <c r="AF83" s="297">
        <f t="shared" si="9"/>
        <v>0</v>
      </c>
      <c r="AG83" s="170">
        <f t="shared" si="10"/>
        <v>0</v>
      </c>
      <c r="AH83" s="269">
        <f t="shared" si="11"/>
        <v>0</v>
      </c>
      <c r="AI83" s="277">
        <f t="shared" si="12"/>
        <v>0</v>
      </c>
      <c r="AJ83" s="170"/>
    </row>
    <row r="84" spans="1:36" ht="11.25" customHeight="1" hidden="1">
      <c r="A84" s="21">
        <f t="shared" si="13"/>
        <v>59</v>
      </c>
      <c r="B84" s="228"/>
      <c r="C84" s="228"/>
      <c r="D84" s="228"/>
      <c r="E84" s="228"/>
      <c r="F84" s="227"/>
      <c r="G84" s="272"/>
      <c r="H84" s="273"/>
      <c r="I84" s="227"/>
      <c r="J84" s="227"/>
      <c r="K84" s="242"/>
      <c r="L84" s="273"/>
      <c r="M84" s="227"/>
      <c r="N84" s="242"/>
      <c r="O84" s="274"/>
      <c r="P84" s="227"/>
      <c r="Q84" s="227"/>
      <c r="R84" s="291"/>
      <c r="S84" s="230"/>
      <c r="T84" s="288">
        <f>'[25]Расч по домам на посыпку и расч'!$H$13</f>
        <v>0.011984784101462658</v>
      </c>
      <c r="U84" s="227"/>
      <c r="V84" s="230">
        <f t="shared" si="1"/>
        <v>0.011984784101462658</v>
      </c>
      <c r="W84" s="231"/>
      <c r="X84" s="230"/>
      <c r="Y84" s="292">
        <f t="shared" si="15"/>
        <v>0.015819915013930708</v>
      </c>
      <c r="Z84" s="293">
        <f t="shared" si="14"/>
        <v>0</v>
      </c>
      <c r="AA84" s="294">
        <f t="shared" si="4"/>
        <v>0</v>
      </c>
      <c r="AB84" s="294">
        <f t="shared" si="5"/>
        <v>0</v>
      </c>
      <c r="AC84" s="295">
        <f t="shared" si="6"/>
        <v>0.015100827967842949</v>
      </c>
      <c r="AD84" s="296">
        <f t="shared" si="7"/>
        <v>0</v>
      </c>
      <c r="AE84" s="277">
        <f t="shared" si="8"/>
        <v>0</v>
      </c>
      <c r="AF84" s="297">
        <f t="shared" si="9"/>
        <v>0</v>
      </c>
      <c r="AG84" s="170">
        <f t="shared" si="10"/>
        <v>0</v>
      </c>
      <c r="AH84" s="269">
        <f t="shared" si="11"/>
        <v>0</v>
      </c>
      <c r="AI84" s="277">
        <f t="shared" si="12"/>
        <v>0</v>
      </c>
      <c r="AJ84" s="170"/>
    </row>
    <row r="85" spans="1:36" ht="11.25" customHeight="1" hidden="1">
      <c r="A85" s="21">
        <f t="shared" si="13"/>
        <v>60</v>
      </c>
      <c r="B85" s="228"/>
      <c r="C85" s="228"/>
      <c r="D85" s="228"/>
      <c r="E85" s="228"/>
      <c r="F85" s="227"/>
      <c r="G85" s="272"/>
      <c r="H85" s="273"/>
      <c r="I85" s="227"/>
      <c r="J85" s="227"/>
      <c r="K85" s="242"/>
      <c r="L85" s="273"/>
      <c r="M85" s="227"/>
      <c r="N85" s="242"/>
      <c r="O85" s="274"/>
      <c r="P85" s="227"/>
      <c r="Q85" s="227"/>
      <c r="R85" s="291"/>
      <c r="S85" s="230"/>
      <c r="T85" s="288">
        <f>'[25]Расч по домам на посыпку и расч'!$H$13</f>
        <v>0.011984784101462658</v>
      </c>
      <c r="U85" s="227"/>
      <c r="V85" s="230">
        <f t="shared" si="1"/>
        <v>0.011984784101462658</v>
      </c>
      <c r="W85" s="231"/>
      <c r="X85" s="230"/>
      <c r="Y85" s="292">
        <f t="shared" si="15"/>
        <v>0.015819915013930708</v>
      </c>
      <c r="Z85" s="293">
        <f t="shared" si="14"/>
        <v>0</v>
      </c>
      <c r="AA85" s="294">
        <f t="shared" si="4"/>
        <v>0</v>
      </c>
      <c r="AB85" s="294">
        <f t="shared" si="5"/>
        <v>0</v>
      </c>
      <c r="AC85" s="295">
        <f t="shared" si="6"/>
        <v>0.015100827967842949</v>
      </c>
      <c r="AD85" s="296">
        <f t="shared" si="7"/>
        <v>0</v>
      </c>
      <c r="AE85" s="277">
        <f t="shared" si="8"/>
        <v>0</v>
      </c>
      <c r="AF85" s="297">
        <f t="shared" si="9"/>
        <v>0</v>
      </c>
      <c r="AG85" s="170">
        <f t="shared" si="10"/>
        <v>0</v>
      </c>
      <c r="AH85" s="269">
        <f t="shared" si="11"/>
        <v>0</v>
      </c>
      <c r="AI85" s="277">
        <f t="shared" si="12"/>
        <v>0</v>
      </c>
      <c r="AJ85" s="170"/>
    </row>
    <row r="86" spans="1:36" ht="14.25" customHeight="1" hidden="1">
      <c r="A86" s="21">
        <f t="shared" si="13"/>
        <v>61</v>
      </c>
      <c r="B86" s="228"/>
      <c r="C86" s="228"/>
      <c r="D86" s="228"/>
      <c r="E86" s="228"/>
      <c r="F86" s="227"/>
      <c r="G86" s="272"/>
      <c r="H86" s="273"/>
      <c r="I86" s="227"/>
      <c r="J86" s="227"/>
      <c r="K86" s="242"/>
      <c r="L86" s="273"/>
      <c r="M86" s="227"/>
      <c r="N86" s="242"/>
      <c r="O86" s="274"/>
      <c r="P86" s="227"/>
      <c r="Q86" s="227"/>
      <c r="R86" s="291"/>
      <c r="S86" s="230"/>
      <c r="T86" s="288">
        <f>'[25]Расч по домам на посыпку и расч'!$H$13</f>
        <v>0.011984784101462658</v>
      </c>
      <c r="U86" s="227"/>
      <c r="V86" s="230">
        <f t="shared" si="1"/>
        <v>0.011984784101462658</v>
      </c>
      <c r="W86" s="231"/>
      <c r="X86" s="230"/>
      <c r="Y86" s="292">
        <f t="shared" si="15"/>
        <v>0.015819915013930708</v>
      </c>
      <c r="Z86" s="293">
        <f t="shared" si="14"/>
        <v>0</v>
      </c>
      <c r="AA86" s="294">
        <f t="shared" si="4"/>
        <v>0</v>
      </c>
      <c r="AB86" s="294">
        <f t="shared" si="5"/>
        <v>0</v>
      </c>
      <c r="AC86" s="295">
        <f t="shared" si="6"/>
        <v>0.015100827967842949</v>
      </c>
      <c r="AD86" s="296">
        <f t="shared" si="7"/>
        <v>0</v>
      </c>
      <c r="AE86" s="277">
        <f t="shared" si="8"/>
        <v>0</v>
      </c>
      <c r="AF86" s="297">
        <f t="shared" si="9"/>
        <v>0</v>
      </c>
      <c r="AG86" s="170">
        <f t="shared" si="10"/>
        <v>0</v>
      </c>
      <c r="AH86" s="269">
        <f t="shared" si="11"/>
        <v>0</v>
      </c>
      <c r="AI86" s="277">
        <f t="shared" si="12"/>
        <v>0</v>
      </c>
      <c r="AJ86" s="170"/>
    </row>
    <row r="87" spans="1:36" ht="12.75" customHeight="1">
      <c r="A87" s="1">
        <f t="shared" si="13"/>
        <v>62</v>
      </c>
      <c r="B87" s="228" t="s">
        <v>82</v>
      </c>
      <c r="C87" s="228">
        <v>40</v>
      </c>
      <c r="D87" s="228">
        <v>4</v>
      </c>
      <c r="E87" s="228">
        <v>1488.2</v>
      </c>
      <c r="F87" s="227"/>
      <c r="G87" s="272">
        <f>'[12]Расч по домам'!$Y$79</f>
        <v>0.8643801951350627</v>
      </c>
      <c r="H87" s="273">
        <f>'[11]Норм по домам'!$Q$81</f>
        <v>0.4543366083805893</v>
      </c>
      <c r="I87" s="227"/>
      <c r="J87" s="227">
        <f>'[14]Расч по домам'!$M$79</f>
        <v>0.07297248727193684</v>
      </c>
      <c r="K87" s="242">
        <f>'[16]Расч по домам'!$G$79</f>
        <v>0.0280884940533672</v>
      </c>
      <c r="L87" s="273">
        <v>0</v>
      </c>
      <c r="M87" s="227">
        <v>0</v>
      </c>
      <c r="N87" s="242">
        <v>0</v>
      </c>
      <c r="O87" s="274">
        <f>'[4]Расч. по домам на электр'!$P$80</f>
        <v>0.10298583338353669</v>
      </c>
      <c r="P87" s="227">
        <f>'[8]Расчет на дерат  и дез.'!$K$80</f>
        <v>0.03462034672759037</v>
      </c>
      <c r="Q87" s="227">
        <f>'[18]Расч. по домам на электр'!$P$80</f>
        <v>0.22956591855933345</v>
      </c>
      <c r="R87" s="291">
        <v>0.6</v>
      </c>
      <c r="S87" s="230">
        <v>0</v>
      </c>
      <c r="T87" s="288">
        <f>'[25]Расч по домам на посыпку и расч'!$H$13</f>
        <v>0.011984784101462658</v>
      </c>
      <c r="U87" s="227">
        <f>'[3]Расч по домам'!$M$79</f>
        <v>0.20042264260668777</v>
      </c>
      <c r="V87" s="230">
        <f t="shared" si="1"/>
        <v>2.5993573102195673</v>
      </c>
      <c r="W87" s="231">
        <f t="shared" si="2"/>
        <v>2.729325175730546</v>
      </c>
      <c r="X87" s="230">
        <f t="shared" si="3"/>
        <v>3.275190210876655</v>
      </c>
      <c r="Y87" s="292">
        <f t="shared" si="15"/>
        <v>3.431151649489829</v>
      </c>
      <c r="Z87" s="293">
        <f t="shared" si="14"/>
        <v>2.8729738691900484</v>
      </c>
      <c r="AA87" s="294">
        <f t="shared" si="4"/>
        <v>4874.138071826638</v>
      </c>
      <c r="AB87" s="294">
        <f t="shared" si="5"/>
        <v>4061.7817265221984</v>
      </c>
      <c r="AC87" s="295">
        <f t="shared" si="6"/>
        <v>3.275190210876655</v>
      </c>
      <c r="AD87" s="296">
        <f t="shared" si="7"/>
        <v>3868.36354906876</v>
      </c>
      <c r="AE87" s="277">
        <f t="shared" si="8"/>
        <v>3.438949721420488</v>
      </c>
      <c r="AF87" s="297">
        <f t="shared" si="9"/>
        <v>0</v>
      </c>
      <c r="AG87" s="170">
        <f t="shared" si="10"/>
        <v>5117.84497541797</v>
      </c>
      <c r="AH87" s="269">
        <f t="shared" si="11"/>
        <v>61414.13970501564</v>
      </c>
      <c r="AI87" s="277">
        <f t="shared" si="12"/>
        <v>4.0579606712761755</v>
      </c>
      <c r="AJ87" s="170"/>
    </row>
    <row r="88" spans="1:36" ht="14.25" customHeight="1">
      <c r="A88" s="1">
        <v>55</v>
      </c>
      <c r="B88" s="228" t="s">
        <v>82</v>
      </c>
      <c r="C88" s="228">
        <v>44</v>
      </c>
      <c r="D88" s="228">
        <v>2</v>
      </c>
      <c r="E88" s="228">
        <v>623.41</v>
      </c>
      <c r="F88" s="227"/>
      <c r="G88" s="272">
        <f>'[12]Расч по домам'!$Y$80</f>
        <v>0.9339751966335691</v>
      </c>
      <c r="H88" s="273">
        <f>'[11]Норм по домам'!$Q$82</f>
        <v>0.45433660838058926</v>
      </c>
      <c r="I88" s="227"/>
      <c r="J88" s="227">
        <f>'[14]Расч по домам'!$M$80</f>
        <v>0.07297248727193682</v>
      </c>
      <c r="K88" s="242">
        <f>'[16]Расч по домам'!$G$80</f>
        <v>0.028088494053367198</v>
      </c>
      <c r="L88" s="273">
        <v>0</v>
      </c>
      <c r="M88" s="227">
        <v>0</v>
      </c>
      <c r="N88" s="242">
        <v>0</v>
      </c>
      <c r="O88" s="274">
        <f>'[4]Расч. по домам на электр'!$P$81</f>
        <v>0.11211706028412143</v>
      </c>
      <c r="P88" s="227">
        <f>'[8]Расчет на дерат  и дез.'!$K$81</f>
        <v>0</v>
      </c>
      <c r="Q88" s="227">
        <f>'[18]Расч. по домам на электр'!$P$81</f>
        <v>0.14844805184389087</v>
      </c>
      <c r="R88" s="291">
        <v>0.5</v>
      </c>
      <c r="S88" s="230">
        <v>0</v>
      </c>
      <c r="T88" s="288">
        <f>'[25]Расч по домам на посыпку и расч'!$H$13</f>
        <v>0.011984784101462658</v>
      </c>
      <c r="U88" s="227">
        <f>'[3]Расч по домам'!$M$80</f>
        <v>0.21264334812814303</v>
      </c>
      <c r="V88" s="230">
        <f aca="true" t="shared" si="16" ref="V88:V103">G88+H88+J88+K88+L88+M88+N88+O88+P88+Q88+R88+S88+T88+U88</f>
        <v>2.4745660306970807</v>
      </c>
      <c r="W88" s="231">
        <f aca="true" t="shared" si="17" ref="W88:W108">V88*1.05</f>
        <v>2.598294332231935</v>
      </c>
      <c r="X88" s="230">
        <f aca="true" t="shared" si="18" ref="X88:X108">W88*1.2</f>
        <v>3.1179531986783218</v>
      </c>
      <c r="Y88" s="292">
        <f t="shared" si="15"/>
        <v>3.2664271605201463</v>
      </c>
      <c r="Z88" s="293">
        <f t="shared" si="14"/>
        <v>2.7350466655073</v>
      </c>
      <c r="AA88" s="294">
        <f aca="true" t="shared" si="19" ref="AA88:AA151">X88*E88</f>
        <v>1943.7632035880524</v>
      </c>
      <c r="AB88" s="294">
        <f aca="true" t="shared" si="20" ref="AB88:AB151">W88*E88</f>
        <v>1619.8026696567106</v>
      </c>
      <c r="AC88" s="295">
        <f aca="true" t="shared" si="21" ref="AC88:AC151">(G88+H88+J88+K88+O88+P88+Q88+R88+T88+U88)*1.05*1.2</f>
        <v>3.1179531986783218</v>
      </c>
      <c r="AD88" s="296">
        <f aca="true" t="shared" si="22" ref="AD88:AD151">V88*E88</f>
        <v>1542.669209196867</v>
      </c>
      <c r="AE88" s="277">
        <f aca="true" t="shared" si="23" ref="AE88:AE149">X88*1.05</f>
        <v>3.273850858612238</v>
      </c>
      <c r="AF88" s="297">
        <f aca="true" t="shared" si="24" ref="AF88:AF151">L88+M88+N88*1.05*1.2</f>
        <v>0</v>
      </c>
      <c r="AG88" s="170">
        <f aca="true" t="shared" si="25" ref="AG88:AG151">AE88*E88</f>
        <v>2040.9513637674552</v>
      </c>
      <c r="AH88" s="269">
        <f aca="true" t="shared" si="26" ref="AH88:AH151">E88*AE88*12</f>
        <v>24491.41636520946</v>
      </c>
      <c r="AI88" s="277">
        <f aca="true" t="shared" si="27" ref="AI88:AI151">AE88*1.18</f>
        <v>3.8631440131624406</v>
      </c>
      <c r="AJ88" s="170"/>
    </row>
    <row r="89" spans="1:36" ht="13.5" customHeight="1">
      <c r="A89" s="1">
        <f aca="true" t="shared" si="28" ref="A89:A103">A88+1</f>
        <v>56</v>
      </c>
      <c r="B89" s="228" t="s">
        <v>82</v>
      </c>
      <c r="C89" s="228">
        <v>52</v>
      </c>
      <c r="D89" s="228">
        <v>2</v>
      </c>
      <c r="E89" s="228">
        <v>612.23</v>
      </c>
      <c r="F89" s="227"/>
      <c r="G89" s="272">
        <f>'[12]Расч по домам'!$Y$81</f>
        <v>0.9664319269991125</v>
      </c>
      <c r="H89" s="273">
        <f>'[11]Норм по домам'!$Q$83</f>
        <v>0.45433660838058926</v>
      </c>
      <c r="I89" s="227"/>
      <c r="J89" s="227">
        <f>'[14]Расч по домам'!$M$81</f>
        <v>0.07297248727193684</v>
      </c>
      <c r="K89" s="242">
        <f>'[16]Расч по домам'!$G$81</f>
        <v>0.0280884940533672</v>
      </c>
      <c r="L89" s="273">
        <v>0</v>
      </c>
      <c r="M89" s="227">
        <v>0</v>
      </c>
      <c r="N89" s="242">
        <v>0</v>
      </c>
      <c r="O89" s="274">
        <f>'[4]Расч. по домам на электр'!$P$82</f>
        <v>0.11416444236924707</v>
      </c>
      <c r="P89" s="227">
        <f>'[8]Расчет на дерат  и дез.'!$K$82</f>
        <v>0</v>
      </c>
      <c r="Q89" s="227">
        <f>'[18]Расч. по домам на электр'!$P$82</f>
        <v>0.15115887819936952</v>
      </c>
      <c r="R89" s="291">
        <v>0.5</v>
      </c>
      <c r="S89" s="230">
        <v>0</v>
      </c>
      <c r="T89" s="288">
        <f>'[25]Расч по домам на посыпку и расч'!$H$13</f>
        <v>0.011984784101462658</v>
      </c>
      <c r="U89" s="227">
        <f>'[3]Расч по домам'!$M$81</f>
        <v>0.21652645191605382</v>
      </c>
      <c r="V89" s="230">
        <f t="shared" si="16"/>
        <v>2.5156640732911395</v>
      </c>
      <c r="W89" s="231">
        <f t="shared" si="17"/>
        <v>2.6414472769556965</v>
      </c>
      <c r="X89" s="230">
        <f t="shared" si="18"/>
        <v>3.1697367323468355</v>
      </c>
      <c r="Y89" s="292">
        <f t="shared" si="15"/>
        <v>3.3206765767443045</v>
      </c>
      <c r="Z89" s="293">
        <f t="shared" si="14"/>
        <v>2.780470817848102</v>
      </c>
      <c r="AA89" s="294">
        <f t="shared" si="19"/>
        <v>1940.607919644703</v>
      </c>
      <c r="AB89" s="294">
        <f t="shared" si="20"/>
        <v>1617.1732663705861</v>
      </c>
      <c r="AC89" s="295">
        <f t="shared" si="21"/>
        <v>3.1697367323468355</v>
      </c>
      <c r="AD89" s="296">
        <f t="shared" si="22"/>
        <v>1540.1650155910345</v>
      </c>
      <c r="AE89" s="277">
        <f t="shared" si="23"/>
        <v>3.3282235689641775</v>
      </c>
      <c r="AF89" s="297">
        <f t="shared" si="24"/>
        <v>0</v>
      </c>
      <c r="AG89" s="170">
        <f t="shared" si="25"/>
        <v>2037.6383156269385</v>
      </c>
      <c r="AH89" s="269">
        <f t="shared" si="26"/>
        <v>24451.659787523262</v>
      </c>
      <c r="AI89" s="277">
        <f t="shared" si="27"/>
        <v>3.927303811377729</v>
      </c>
      <c r="AJ89" s="170"/>
    </row>
    <row r="90" spans="1:36" ht="15" customHeight="1">
      <c r="A90" s="1">
        <f t="shared" si="28"/>
        <v>57</v>
      </c>
      <c r="B90" s="228" t="s">
        <v>82</v>
      </c>
      <c r="C90" s="228">
        <v>58</v>
      </c>
      <c r="D90" s="228">
        <v>5</v>
      </c>
      <c r="E90" s="228">
        <v>6413.64</v>
      </c>
      <c r="F90" s="227"/>
      <c r="G90" s="272">
        <f>'[12]Расч по домам'!$Y$82</f>
        <v>0.6867531768751182</v>
      </c>
      <c r="H90" s="273">
        <f>'[11]Норм по домам'!$Q$84</f>
        <v>0.45433660838058926</v>
      </c>
      <c r="I90" s="227"/>
      <c r="J90" s="227">
        <f>'[14]Расч по домам'!$M$82</f>
        <v>0.07297248727193682</v>
      </c>
      <c r="K90" s="242">
        <f>'[16]Расч по домам'!$G$82</f>
        <v>0.0280884940533672</v>
      </c>
      <c r="L90" s="273">
        <v>0</v>
      </c>
      <c r="M90" s="227">
        <v>0</v>
      </c>
      <c r="N90" s="242">
        <v>0</v>
      </c>
      <c r="O90" s="274">
        <f>'[4]Расч. по домам на электр'!$P$83</f>
        <v>0.1003250830288637</v>
      </c>
      <c r="P90" s="227">
        <f>'[8]Расчет на дерат  и дез.'!$K$83</f>
        <v>0</v>
      </c>
      <c r="Q90" s="227">
        <f>'[18]Расч. по домам на электр'!$P$83</f>
        <v>0.1709057571051696</v>
      </c>
      <c r="R90" s="291">
        <v>0.5</v>
      </c>
      <c r="S90" s="230">
        <v>0</v>
      </c>
      <c r="T90" s="288">
        <f>'[25]Расч по домам на посыпку и расч'!$H$13</f>
        <v>0.011984784101462658</v>
      </c>
      <c r="U90" s="227">
        <f>'[3]Расч по домам'!$M$82</f>
        <v>0.0878213806824206</v>
      </c>
      <c r="V90" s="230">
        <f t="shared" si="16"/>
        <v>2.1131877714989282</v>
      </c>
      <c r="W90" s="231">
        <f t="shared" si="17"/>
        <v>2.218847160073875</v>
      </c>
      <c r="X90" s="230">
        <f t="shared" si="18"/>
        <v>2.6626165920886495</v>
      </c>
      <c r="Y90" s="292">
        <f t="shared" si="15"/>
        <v>2.7894078583785857</v>
      </c>
      <c r="Z90" s="293">
        <f aca="true" t="shared" si="29" ref="Z90:Z108">W90/0.95</f>
        <v>2.3356285895514475</v>
      </c>
      <c r="AA90" s="294">
        <f t="shared" si="19"/>
        <v>17077.064279683447</v>
      </c>
      <c r="AB90" s="294">
        <f t="shared" si="20"/>
        <v>14230.886899736208</v>
      </c>
      <c r="AC90" s="295">
        <f t="shared" si="21"/>
        <v>2.6626165920886495</v>
      </c>
      <c r="AD90" s="296">
        <f t="shared" si="22"/>
        <v>13553.225618796387</v>
      </c>
      <c r="AE90" s="277">
        <f t="shared" si="23"/>
        <v>2.795747421693082</v>
      </c>
      <c r="AF90" s="297">
        <f t="shared" si="24"/>
        <v>0</v>
      </c>
      <c r="AG90" s="170">
        <f t="shared" si="25"/>
        <v>17930.91749366762</v>
      </c>
      <c r="AH90" s="269">
        <f t="shared" si="26"/>
        <v>215171.00992401145</v>
      </c>
      <c r="AI90" s="277">
        <f t="shared" si="27"/>
        <v>3.298981957597837</v>
      </c>
      <c r="AJ90" s="170"/>
    </row>
    <row r="91" spans="1:36" ht="12.75" hidden="1">
      <c r="A91" s="1">
        <f t="shared" si="28"/>
        <v>58</v>
      </c>
      <c r="B91" s="228" t="s">
        <v>11</v>
      </c>
      <c r="C91" s="228">
        <v>32</v>
      </c>
      <c r="D91" s="228">
        <v>1</v>
      </c>
      <c r="E91" s="228">
        <v>0</v>
      </c>
      <c r="F91" s="227"/>
      <c r="G91" s="272">
        <f>'[1]Расч по домам'!$Y$83</f>
        <v>0</v>
      </c>
      <c r="H91" s="273">
        <v>0</v>
      </c>
      <c r="I91" s="227"/>
      <c r="J91" s="227">
        <v>0</v>
      </c>
      <c r="K91" s="242">
        <f>'[5]Расч по домам'!$G$83</f>
        <v>0</v>
      </c>
      <c r="L91" s="273">
        <v>0</v>
      </c>
      <c r="M91" s="227">
        <v>0</v>
      </c>
      <c r="N91" s="242">
        <v>0</v>
      </c>
      <c r="O91" s="274">
        <v>0</v>
      </c>
      <c r="P91" s="227">
        <v>0</v>
      </c>
      <c r="Q91" s="227"/>
      <c r="R91" s="291">
        <v>0.5</v>
      </c>
      <c r="S91" s="230">
        <v>0</v>
      </c>
      <c r="T91" s="288">
        <f>'[25]Расч по домам на посыпку и расч'!$H$13</f>
        <v>0.011984784101462658</v>
      </c>
      <c r="U91" s="227">
        <f>'[3]Расч по домам'!$M$83</f>
        <v>0</v>
      </c>
      <c r="V91" s="230">
        <f t="shared" si="16"/>
        <v>0.5119847841014626</v>
      </c>
      <c r="W91" s="231">
        <f t="shared" si="17"/>
        <v>0.5375840233065358</v>
      </c>
      <c r="X91" s="230">
        <f t="shared" si="18"/>
        <v>0.6451008279678428</v>
      </c>
      <c r="Y91" s="292">
        <f t="shared" si="15"/>
        <v>0.6758199150139308</v>
      </c>
      <c r="Z91" s="293">
        <f t="shared" si="29"/>
        <v>0.5658779192700377</v>
      </c>
      <c r="AA91" s="294">
        <f t="shared" si="19"/>
        <v>0</v>
      </c>
      <c r="AB91" s="294">
        <f t="shared" si="20"/>
        <v>0</v>
      </c>
      <c r="AC91" s="295">
        <f t="shared" si="21"/>
        <v>0.6451008279678428</v>
      </c>
      <c r="AD91" s="296">
        <f t="shared" si="22"/>
        <v>0</v>
      </c>
      <c r="AE91" s="277">
        <f t="shared" si="23"/>
        <v>0.677355869366235</v>
      </c>
      <c r="AF91" s="297">
        <f t="shared" si="24"/>
        <v>0</v>
      </c>
      <c r="AG91" s="170">
        <f t="shared" si="25"/>
        <v>0</v>
      </c>
      <c r="AH91" s="269">
        <f t="shared" si="26"/>
        <v>0</v>
      </c>
      <c r="AI91" s="277">
        <f t="shared" si="27"/>
        <v>0.7992799258521573</v>
      </c>
      <c r="AJ91" s="170"/>
    </row>
    <row r="92" spans="1:36" ht="1.5" customHeight="1" hidden="1">
      <c r="A92" s="1">
        <f t="shared" si="28"/>
        <v>59</v>
      </c>
      <c r="B92" s="228"/>
      <c r="C92" s="228"/>
      <c r="D92" s="228"/>
      <c r="E92" s="228"/>
      <c r="F92" s="227"/>
      <c r="G92" s="272"/>
      <c r="H92" s="273"/>
      <c r="I92" s="227"/>
      <c r="J92" s="227"/>
      <c r="K92" s="242"/>
      <c r="L92" s="273"/>
      <c r="M92" s="227"/>
      <c r="N92" s="242"/>
      <c r="O92" s="274"/>
      <c r="P92" s="227"/>
      <c r="Q92" s="227"/>
      <c r="R92" s="291"/>
      <c r="S92" s="230"/>
      <c r="T92" s="288">
        <f>'[25]Расч по домам на посыпку и расч'!$H$13</f>
        <v>0.011984784101462658</v>
      </c>
      <c r="U92" s="227"/>
      <c r="V92" s="230">
        <f t="shared" si="16"/>
        <v>0.011984784101462658</v>
      </c>
      <c r="W92" s="231"/>
      <c r="X92" s="230"/>
      <c r="Y92" s="292">
        <f t="shared" si="15"/>
        <v>0.015819915013930708</v>
      </c>
      <c r="Z92" s="293">
        <f t="shared" si="29"/>
        <v>0</v>
      </c>
      <c r="AA92" s="294">
        <f t="shared" si="19"/>
        <v>0</v>
      </c>
      <c r="AB92" s="294">
        <f t="shared" si="20"/>
        <v>0</v>
      </c>
      <c r="AC92" s="295">
        <f t="shared" si="21"/>
        <v>0.015100827967842949</v>
      </c>
      <c r="AD92" s="296">
        <f t="shared" si="22"/>
        <v>0</v>
      </c>
      <c r="AE92" s="277">
        <f t="shared" si="23"/>
        <v>0</v>
      </c>
      <c r="AF92" s="297">
        <f t="shared" si="24"/>
        <v>0</v>
      </c>
      <c r="AG92" s="170">
        <f t="shared" si="25"/>
        <v>0</v>
      </c>
      <c r="AH92" s="269">
        <f t="shared" si="26"/>
        <v>0</v>
      </c>
      <c r="AI92" s="277">
        <f t="shared" si="27"/>
        <v>0</v>
      </c>
      <c r="AJ92" s="170"/>
    </row>
    <row r="93" spans="1:36" ht="13.5" customHeight="1" hidden="1">
      <c r="A93" s="1">
        <f t="shared" si="28"/>
        <v>60</v>
      </c>
      <c r="B93" s="228"/>
      <c r="C93" s="228"/>
      <c r="D93" s="228"/>
      <c r="E93" s="228"/>
      <c r="F93" s="227"/>
      <c r="G93" s="272"/>
      <c r="H93" s="273"/>
      <c r="I93" s="227"/>
      <c r="J93" s="227"/>
      <c r="K93" s="242"/>
      <c r="L93" s="273"/>
      <c r="M93" s="227"/>
      <c r="N93" s="242"/>
      <c r="O93" s="274"/>
      <c r="P93" s="227"/>
      <c r="Q93" s="227"/>
      <c r="R93" s="291"/>
      <c r="S93" s="230"/>
      <c r="T93" s="288">
        <f>'[25]Расч по домам на посыпку и расч'!$H$13</f>
        <v>0.011984784101462658</v>
      </c>
      <c r="U93" s="227"/>
      <c r="V93" s="230">
        <f t="shared" si="16"/>
        <v>0.011984784101462658</v>
      </c>
      <c r="W93" s="231"/>
      <c r="X93" s="230"/>
      <c r="Y93" s="292">
        <f t="shared" si="15"/>
        <v>0.015819915013930708</v>
      </c>
      <c r="Z93" s="293">
        <f t="shared" si="29"/>
        <v>0</v>
      </c>
      <c r="AA93" s="294">
        <f t="shared" si="19"/>
        <v>0</v>
      </c>
      <c r="AB93" s="294">
        <f t="shared" si="20"/>
        <v>0</v>
      </c>
      <c r="AC93" s="295">
        <f t="shared" si="21"/>
        <v>0.015100827967842949</v>
      </c>
      <c r="AD93" s="296">
        <f t="shared" si="22"/>
        <v>0</v>
      </c>
      <c r="AE93" s="277">
        <f t="shared" si="23"/>
        <v>0</v>
      </c>
      <c r="AF93" s="297">
        <f t="shared" si="24"/>
        <v>0</v>
      </c>
      <c r="AG93" s="170">
        <f t="shared" si="25"/>
        <v>0</v>
      </c>
      <c r="AH93" s="269">
        <f t="shared" si="26"/>
        <v>0</v>
      </c>
      <c r="AI93" s="277">
        <f t="shared" si="27"/>
        <v>0</v>
      </c>
      <c r="AJ93" s="170"/>
    </row>
    <row r="94" spans="1:36" ht="12" customHeight="1" hidden="1">
      <c r="A94" s="1">
        <f t="shared" si="28"/>
        <v>61</v>
      </c>
      <c r="B94" s="228"/>
      <c r="C94" s="228"/>
      <c r="D94" s="228"/>
      <c r="E94" s="228"/>
      <c r="F94" s="227"/>
      <c r="G94" s="272"/>
      <c r="H94" s="273"/>
      <c r="I94" s="227"/>
      <c r="J94" s="227"/>
      <c r="K94" s="242"/>
      <c r="L94" s="273"/>
      <c r="M94" s="227"/>
      <c r="N94" s="242"/>
      <c r="O94" s="274"/>
      <c r="P94" s="227"/>
      <c r="Q94" s="227"/>
      <c r="R94" s="291"/>
      <c r="S94" s="230"/>
      <c r="T94" s="288">
        <f>'[25]Расч по домам на посыпку и расч'!$H$13</f>
        <v>0.011984784101462658</v>
      </c>
      <c r="U94" s="227"/>
      <c r="V94" s="230">
        <f t="shared" si="16"/>
        <v>0.011984784101462658</v>
      </c>
      <c r="W94" s="231"/>
      <c r="X94" s="230"/>
      <c r="Y94" s="292">
        <f t="shared" si="15"/>
        <v>0.015819915013930708</v>
      </c>
      <c r="Z94" s="293">
        <f t="shared" si="29"/>
        <v>0</v>
      </c>
      <c r="AA94" s="294">
        <f t="shared" si="19"/>
        <v>0</v>
      </c>
      <c r="AB94" s="294">
        <f t="shared" si="20"/>
        <v>0</v>
      </c>
      <c r="AC94" s="295">
        <f t="shared" si="21"/>
        <v>0.015100827967842949</v>
      </c>
      <c r="AD94" s="296">
        <f t="shared" si="22"/>
        <v>0</v>
      </c>
      <c r="AE94" s="277">
        <f t="shared" si="23"/>
        <v>0</v>
      </c>
      <c r="AF94" s="297">
        <f t="shared" si="24"/>
        <v>0</v>
      </c>
      <c r="AG94" s="170">
        <f t="shared" si="25"/>
        <v>0</v>
      </c>
      <c r="AH94" s="269">
        <f t="shared" si="26"/>
        <v>0</v>
      </c>
      <c r="AI94" s="277">
        <f t="shared" si="27"/>
        <v>0</v>
      </c>
      <c r="AJ94" s="170"/>
    </row>
    <row r="95" spans="1:36" ht="12.75" customHeight="1">
      <c r="A95" s="1">
        <v>58</v>
      </c>
      <c r="B95" s="228" t="s">
        <v>87</v>
      </c>
      <c r="C95" s="228">
        <v>77</v>
      </c>
      <c r="D95" s="228">
        <v>3</v>
      </c>
      <c r="E95" s="228">
        <v>1032.82</v>
      </c>
      <c r="F95" s="227"/>
      <c r="G95" s="272">
        <f>'[12]Расч по домам'!$Y$87</f>
        <v>0.4883147083389813</v>
      </c>
      <c r="H95" s="273">
        <f>'[11]Норм по домам'!$Q$89</f>
        <v>0.45433660838058926</v>
      </c>
      <c r="I95" s="227"/>
      <c r="J95" s="227">
        <f>'[14]Расч по домам'!$M$87</f>
        <v>0.07297248727193684</v>
      </c>
      <c r="K95" s="242">
        <f>'[16]Расч по домам'!$G$87</f>
        <v>0.0280884940533672</v>
      </c>
      <c r="L95" s="273">
        <v>0</v>
      </c>
      <c r="M95" s="227">
        <v>0</v>
      </c>
      <c r="N95" s="242">
        <v>0</v>
      </c>
      <c r="O95" s="274">
        <f>'[4]Расч. по домам на электр'!$P$88</f>
        <v>0.09812198139810055</v>
      </c>
      <c r="P95" s="227">
        <v>0</v>
      </c>
      <c r="Q95" s="227">
        <f>'[18]Расч. по домам на электр'!$P$88</f>
        <v>0.19637884626556418</v>
      </c>
      <c r="R95" s="291">
        <v>0.5</v>
      </c>
      <c r="S95" s="230">
        <v>0</v>
      </c>
      <c r="T95" s="288">
        <f>'[25]Расч по домам на посыпку и расч'!$H$13</f>
        <v>0.011984784101462658</v>
      </c>
      <c r="U95" s="227">
        <f>'[3]Расч по домам'!$M$87</f>
        <v>0.1371653301082708</v>
      </c>
      <c r="V95" s="230">
        <f t="shared" si="16"/>
        <v>1.9873632399182726</v>
      </c>
      <c r="W95" s="231">
        <f t="shared" si="17"/>
        <v>2.0867314019141863</v>
      </c>
      <c r="X95" s="230">
        <f t="shared" si="18"/>
        <v>2.5040776822970234</v>
      </c>
      <c r="Y95" s="292">
        <f t="shared" si="15"/>
        <v>2.62331947669212</v>
      </c>
      <c r="Z95" s="293">
        <f t="shared" si="29"/>
        <v>2.1965593704359856</v>
      </c>
      <c r="AA95" s="294">
        <f t="shared" si="19"/>
        <v>2586.2615118300114</v>
      </c>
      <c r="AB95" s="294">
        <f t="shared" si="20"/>
        <v>2155.2179265250097</v>
      </c>
      <c r="AC95" s="295">
        <f t="shared" si="21"/>
        <v>2.5040776822970234</v>
      </c>
      <c r="AD95" s="296">
        <f t="shared" si="22"/>
        <v>2052.58850145239</v>
      </c>
      <c r="AE95" s="277">
        <f t="shared" si="23"/>
        <v>2.629281566411875</v>
      </c>
      <c r="AF95" s="297">
        <f t="shared" si="24"/>
        <v>0</v>
      </c>
      <c r="AG95" s="170">
        <f t="shared" si="25"/>
        <v>2715.5745874215127</v>
      </c>
      <c r="AH95" s="269">
        <f t="shared" si="26"/>
        <v>32586.895049058152</v>
      </c>
      <c r="AI95" s="277">
        <f t="shared" si="27"/>
        <v>3.1025522483660124</v>
      </c>
      <c r="AJ95" s="170"/>
    </row>
    <row r="96" spans="1:36" ht="12.75" hidden="1">
      <c r="A96" s="1">
        <f t="shared" si="28"/>
        <v>59</v>
      </c>
      <c r="B96" s="270" t="s">
        <v>84</v>
      </c>
      <c r="C96" s="270">
        <v>10</v>
      </c>
      <c r="D96" s="270">
        <v>4</v>
      </c>
      <c r="E96" s="270">
        <v>1878.84</v>
      </c>
      <c r="F96" s="227"/>
      <c r="G96" s="272">
        <f>'[1]Расч по домам'!$Y$88</f>
        <v>0</v>
      </c>
      <c r="H96" s="273">
        <v>0</v>
      </c>
      <c r="I96" s="227"/>
      <c r="J96" s="227">
        <v>0</v>
      </c>
      <c r="K96" s="242">
        <v>0</v>
      </c>
      <c r="L96" s="273">
        <v>0</v>
      </c>
      <c r="M96" s="227">
        <v>0</v>
      </c>
      <c r="N96" s="242">
        <v>0</v>
      </c>
      <c r="O96" s="274">
        <v>0</v>
      </c>
      <c r="P96" s="227">
        <v>0</v>
      </c>
      <c r="Q96" s="227"/>
      <c r="R96" s="291">
        <v>0.5</v>
      </c>
      <c r="S96" s="230">
        <v>0</v>
      </c>
      <c r="T96" s="288">
        <f>'[25]Расч по домам на посыпку и расч'!$H$13</f>
        <v>0.011984784101462658</v>
      </c>
      <c r="U96" s="227">
        <v>0</v>
      </c>
      <c r="V96" s="230">
        <f t="shared" si="16"/>
        <v>0.5119847841014626</v>
      </c>
      <c r="W96" s="231">
        <f t="shared" si="17"/>
        <v>0.5375840233065358</v>
      </c>
      <c r="X96" s="230">
        <f t="shared" si="18"/>
        <v>0.6451008279678428</v>
      </c>
      <c r="Y96" s="292">
        <f t="shared" si="15"/>
        <v>0.6758199150139308</v>
      </c>
      <c r="Z96" s="293">
        <f t="shared" si="29"/>
        <v>0.5658779192700377</v>
      </c>
      <c r="AA96" s="294">
        <f t="shared" si="19"/>
        <v>1212.0412396191018</v>
      </c>
      <c r="AB96" s="294">
        <f t="shared" si="20"/>
        <v>1010.0343663492516</v>
      </c>
      <c r="AC96" s="295">
        <f t="shared" si="21"/>
        <v>0.6451008279678428</v>
      </c>
      <c r="AD96" s="296">
        <f t="shared" si="22"/>
        <v>961.9374917611921</v>
      </c>
      <c r="AE96" s="277">
        <f t="shared" si="23"/>
        <v>0.677355869366235</v>
      </c>
      <c r="AF96" s="297">
        <f t="shared" si="24"/>
        <v>0</v>
      </c>
      <c r="AG96" s="170">
        <f t="shared" si="25"/>
        <v>1272.643301600057</v>
      </c>
      <c r="AH96" s="269">
        <f t="shared" si="26"/>
        <v>15271.719619200683</v>
      </c>
      <c r="AI96" s="277">
        <f t="shared" si="27"/>
        <v>0.7992799258521573</v>
      </c>
      <c r="AJ96" s="170"/>
    </row>
    <row r="97" spans="1:36" ht="12.75" hidden="1">
      <c r="A97" s="1">
        <f t="shared" si="28"/>
        <v>60</v>
      </c>
      <c r="B97" s="270" t="s">
        <v>84</v>
      </c>
      <c r="C97" s="270">
        <v>12</v>
      </c>
      <c r="D97" s="270">
        <v>4</v>
      </c>
      <c r="E97" s="270">
        <v>1876.82</v>
      </c>
      <c r="F97" s="227"/>
      <c r="G97" s="272">
        <f>'[1]Расч по домам'!$Y$89</f>
        <v>0</v>
      </c>
      <c r="H97" s="273">
        <v>0</v>
      </c>
      <c r="I97" s="227"/>
      <c r="J97" s="227">
        <v>0</v>
      </c>
      <c r="K97" s="242">
        <v>0</v>
      </c>
      <c r="L97" s="273">
        <v>0</v>
      </c>
      <c r="M97" s="227">
        <v>0</v>
      </c>
      <c r="N97" s="242">
        <v>0</v>
      </c>
      <c r="O97" s="274">
        <v>0</v>
      </c>
      <c r="P97" s="227">
        <v>0</v>
      </c>
      <c r="Q97" s="227"/>
      <c r="R97" s="291">
        <v>0.5</v>
      </c>
      <c r="S97" s="230">
        <v>0</v>
      </c>
      <c r="T97" s="288">
        <f>'[25]Расч по домам на посыпку и расч'!$H$13</f>
        <v>0.011984784101462658</v>
      </c>
      <c r="U97" s="227">
        <v>0</v>
      </c>
      <c r="V97" s="230">
        <f t="shared" si="16"/>
        <v>0.5119847841014626</v>
      </c>
      <c r="W97" s="231">
        <f t="shared" si="17"/>
        <v>0.5375840233065358</v>
      </c>
      <c r="X97" s="230">
        <f t="shared" si="18"/>
        <v>0.6451008279678428</v>
      </c>
      <c r="Y97" s="292">
        <f t="shared" si="15"/>
        <v>0.6758199150139308</v>
      </c>
      <c r="Z97" s="293">
        <f t="shared" si="29"/>
        <v>0.5658779192700377</v>
      </c>
      <c r="AA97" s="294">
        <f t="shared" si="19"/>
        <v>1210.7381359466067</v>
      </c>
      <c r="AB97" s="294">
        <f t="shared" si="20"/>
        <v>1008.9484466221725</v>
      </c>
      <c r="AC97" s="295">
        <f t="shared" si="21"/>
        <v>0.6451008279678428</v>
      </c>
      <c r="AD97" s="296">
        <f t="shared" si="22"/>
        <v>960.903282497307</v>
      </c>
      <c r="AE97" s="277">
        <f t="shared" si="23"/>
        <v>0.677355869366235</v>
      </c>
      <c r="AF97" s="297">
        <f t="shared" si="24"/>
        <v>0</v>
      </c>
      <c r="AG97" s="170">
        <f t="shared" si="25"/>
        <v>1271.2750427439373</v>
      </c>
      <c r="AH97" s="269">
        <f t="shared" si="26"/>
        <v>15255.300512927248</v>
      </c>
      <c r="AI97" s="277">
        <f t="shared" si="27"/>
        <v>0.7992799258521573</v>
      </c>
      <c r="AJ97" s="170"/>
    </row>
    <row r="98" spans="1:36" ht="12.75" hidden="1">
      <c r="A98" s="1"/>
      <c r="B98" s="228" t="s">
        <v>88</v>
      </c>
      <c r="C98" s="228">
        <v>10</v>
      </c>
      <c r="D98" s="228">
        <v>1</v>
      </c>
      <c r="E98" s="228">
        <v>60</v>
      </c>
      <c r="F98" s="227"/>
      <c r="G98" s="272">
        <f>'[1]Расч по домам'!$Y$90</f>
        <v>0</v>
      </c>
      <c r="H98" s="273">
        <v>0</v>
      </c>
      <c r="I98" s="227"/>
      <c r="J98" s="227">
        <v>0</v>
      </c>
      <c r="K98" s="242">
        <f>'[5]Расч по домам'!$G$90</f>
        <v>0</v>
      </c>
      <c r="L98" s="273">
        <v>0</v>
      </c>
      <c r="M98" s="227">
        <v>0</v>
      </c>
      <c r="N98" s="242">
        <v>0</v>
      </c>
      <c r="O98" s="274">
        <f>'[4]Расч. по домам на электр'!$P$91</f>
        <v>0</v>
      </c>
      <c r="P98" s="227">
        <v>0</v>
      </c>
      <c r="Q98" s="227">
        <f>'[18]Расч. по домам на электр'!$P$91</f>
        <v>0</v>
      </c>
      <c r="R98" s="291">
        <v>0</v>
      </c>
      <c r="S98" s="230">
        <v>0</v>
      </c>
      <c r="T98" s="288">
        <v>0</v>
      </c>
      <c r="U98" s="227">
        <v>0</v>
      </c>
      <c r="V98" s="230">
        <f t="shared" si="16"/>
        <v>0</v>
      </c>
      <c r="W98" s="231">
        <f t="shared" si="17"/>
        <v>0</v>
      </c>
      <c r="X98" s="230">
        <f t="shared" si="18"/>
        <v>0</v>
      </c>
      <c r="Y98" s="292">
        <f t="shared" si="15"/>
        <v>0</v>
      </c>
      <c r="Z98" s="293">
        <f t="shared" si="29"/>
        <v>0</v>
      </c>
      <c r="AA98" s="294">
        <f t="shared" si="19"/>
        <v>0</v>
      </c>
      <c r="AB98" s="294">
        <f t="shared" si="20"/>
        <v>0</v>
      </c>
      <c r="AC98" s="295">
        <f t="shared" si="21"/>
        <v>0</v>
      </c>
      <c r="AD98" s="296">
        <f t="shared" si="22"/>
        <v>0</v>
      </c>
      <c r="AE98" s="277">
        <f t="shared" si="23"/>
        <v>0</v>
      </c>
      <c r="AF98" s="297">
        <f t="shared" si="24"/>
        <v>0</v>
      </c>
      <c r="AG98" s="170">
        <f t="shared" si="25"/>
        <v>0</v>
      </c>
      <c r="AH98" s="269">
        <f t="shared" si="26"/>
        <v>0</v>
      </c>
      <c r="AI98" s="277">
        <f t="shared" si="27"/>
        <v>0</v>
      </c>
      <c r="AJ98" s="170"/>
    </row>
    <row r="99" spans="1:36" ht="15" customHeight="1">
      <c r="A99" s="1">
        <v>59</v>
      </c>
      <c r="B99" s="228" t="s">
        <v>88</v>
      </c>
      <c r="C99" s="228">
        <v>11</v>
      </c>
      <c r="D99" s="228">
        <v>2</v>
      </c>
      <c r="E99" s="228">
        <v>177.1</v>
      </c>
      <c r="F99" s="227"/>
      <c r="G99" s="272">
        <f>'[1]Расч по домам'!$Y$91</f>
        <v>0</v>
      </c>
      <c r="H99" s="273">
        <f>'[11]Норм по домам'!$Q$93</f>
        <v>0.45289660838058937</v>
      </c>
      <c r="I99" s="227"/>
      <c r="J99" s="227">
        <f>'[14]Расч по домам'!$M$91</f>
        <v>0.045191846102769204</v>
      </c>
      <c r="K99" s="242">
        <f>'[5]Расч по домам'!$G$91</f>
        <v>0</v>
      </c>
      <c r="L99" s="273">
        <v>0</v>
      </c>
      <c r="M99" s="227">
        <v>0</v>
      </c>
      <c r="N99" s="242">
        <v>0</v>
      </c>
      <c r="O99" s="274">
        <v>0</v>
      </c>
      <c r="P99" s="227">
        <v>0</v>
      </c>
      <c r="Q99" s="227">
        <f>'[18]Расч. по домам на электр'!$P$92</f>
        <v>0</v>
      </c>
      <c r="R99" s="291">
        <v>0.5</v>
      </c>
      <c r="S99" s="230">
        <v>0</v>
      </c>
      <c r="T99" s="288">
        <f>'[25]Расч по домам на посыпку и расч'!$H$13</f>
        <v>0.011984784101462658</v>
      </c>
      <c r="U99" s="227">
        <f>'[3]Расч по домам'!$M$91</f>
        <v>0.17307660478300796</v>
      </c>
      <c r="V99" s="230">
        <f t="shared" si="16"/>
        <v>1.1831498433678291</v>
      </c>
      <c r="W99" s="231">
        <f t="shared" si="17"/>
        <v>1.2423073355362206</v>
      </c>
      <c r="X99" s="230">
        <f t="shared" si="18"/>
        <v>1.4907688026434647</v>
      </c>
      <c r="Y99" s="292">
        <f t="shared" si="15"/>
        <v>1.5617577932455344</v>
      </c>
      <c r="Z99" s="293">
        <f t="shared" si="29"/>
        <v>1.3076919321433902</v>
      </c>
      <c r="AA99" s="294">
        <f t="shared" si="19"/>
        <v>264.0151549481576</v>
      </c>
      <c r="AB99" s="294">
        <f t="shared" si="20"/>
        <v>220.01262912346468</v>
      </c>
      <c r="AC99" s="295">
        <f t="shared" si="21"/>
        <v>1.4907688026434647</v>
      </c>
      <c r="AD99" s="296">
        <f t="shared" si="22"/>
        <v>209.53583726044252</v>
      </c>
      <c r="AE99" s="277">
        <f t="shared" si="23"/>
        <v>1.565307242775638</v>
      </c>
      <c r="AF99" s="297">
        <f t="shared" si="24"/>
        <v>0</v>
      </c>
      <c r="AG99" s="170">
        <f t="shared" si="25"/>
        <v>277.21591269556546</v>
      </c>
      <c r="AH99" s="269">
        <f t="shared" si="26"/>
        <v>3326.5909523467853</v>
      </c>
      <c r="AI99" s="277">
        <f t="shared" si="27"/>
        <v>1.8470625464752528</v>
      </c>
      <c r="AJ99" s="170"/>
    </row>
    <row r="100" spans="1:36" ht="6.75" customHeight="1" hidden="1">
      <c r="A100" s="1">
        <f t="shared" si="28"/>
        <v>60</v>
      </c>
      <c r="B100" s="270" t="s">
        <v>89</v>
      </c>
      <c r="C100" s="270">
        <v>12</v>
      </c>
      <c r="D100" s="270">
        <v>2</v>
      </c>
      <c r="E100" s="228">
        <v>264.1</v>
      </c>
      <c r="F100" s="227"/>
      <c r="G100" s="272">
        <f>'[1]Расч по домам'!$Y$92</f>
        <v>0</v>
      </c>
      <c r="H100" s="273">
        <v>0</v>
      </c>
      <c r="I100" s="227"/>
      <c r="J100" s="227">
        <v>0</v>
      </c>
      <c r="K100" s="242">
        <f>'[5]Расч по домам'!$G$92</f>
        <v>0</v>
      </c>
      <c r="L100" s="273">
        <v>0</v>
      </c>
      <c r="M100" s="227">
        <v>0</v>
      </c>
      <c r="N100" s="242">
        <v>0</v>
      </c>
      <c r="O100" s="274">
        <v>0</v>
      </c>
      <c r="P100" s="227">
        <v>0</v>
      </c>
      <c r="Q100" s="227"/>
      <c r="R100" s="291">
        <v>0.5</v>
      </c>
      <c r="S100" s="230">
        <v>0</v>
      </c>
      <c r="T100" s="288">
        <f>'[25]Расч по домам на посыпку и расч'!$H$13</f>
        <v>0.011984784101462658</v>
      </c>
      <c r="U100" s="227">
        <v>0</v>
      </c>
      <c r="V100" s="230">
        <f t="shared" si="16"/>
        <v>0.5119847841014626</v>
      </c>
      <c r="W100" s="231">
        <f t="shared" si="17"/>
        <v>0.5375840233065358</v>
      </c>
      <c r="X100" s="230">
        <f t="shared" si="18"/>
        <v>0.6451008279678428</v>
      </c>
      <c r="Y100" s="292">
        <f t="shared" si="15"/>
        <v>0.6758199150139308</v>
      </c>
      <c r="Z100" s="293">
        <f t="shared" si="29"/>
        <v>0.5658779192700377</v>
      </c>
      <c r="AA100" s="294">
        <f t="shared" si="19"/>
        <v>170.3711286663073</v>
      </c>
      <c r="AB100" s="294">
        <f t="shared" si="20"/>
        <v>141.9759405552561</v>
      </c>
      <c r="AC100" s="295">
        <f t="shared" si="21"/>
        <v>0.6451008279678428</v>
      </c>
      <c r="AD100" s="296">
        <f t="shared" si="22"/>
        <v>135.21518148119628</v>
      </c>
      <c r="AE100" s="277">
        <f t="shared" si="23"/>
        <v>0.677355869366235</v>
      </c>
      <c r="AF100" s="297">
        <f t="shared" si="24"/>
        <v>0</v>
      </c>
      <c r="AG100" s="170">
        <f t="shared" si="25"/>
        <v>178.88968509962268</v>
      </c>
      <c r="AH100" s="269">
        <f t="shared" si="26"/>
        <v>2146.676221195472</v>
      </c>
      <c r="AI100" s="277">
        <f t="shared" si="27"/>
        <v>0.7992799258521573</v>
      </c>
      <c r="AJ100" s="170"/>
    </row>
    <row r="101" spans="1:36" ht="12.75">
      <c r="A101" s="1">
        <v>60</v>
      </c>
      <c r="B101" s="228" t="s">
        <v>88</v>
      </c>
      <c r="C101" s="228">
        <v>13</v>
      </c>
      <c r="D101" s="228">
        <v>2</v>
      </c>
      <c r="E101" s="228">
        <v>366.4</v>
      </c>
      <c r="F101" s="227"/>
      <c r="G101" s="272">
        <f>'[1]Расч по домам'!$Y$93</f>
        <v>0</v>
      </c>
      <c r="H101" s="273">
        <f>'[11]Норм по домам'!$Q$95</f>
        <v>0.45289660838058926</v>
      </c>
      <c r="I101" s="227"/>
      <c r="J101" s="227">
        <f>'[14]Расч по домам'!$M$93</f>
        <v>0.04519184610276921</v>
      </c>
      <c r="K101" s="242">
        <f>'[5]Расч по домам'!$G$93</f>
        <v>0</v>
      </c>
      <c r="L101" s="273">
        <v>0</v>
      </c>
      <c r="M101" s="227">
        <v>0</v>
      </c>
      <c r="N101" s="242">
        <v>0</v>
      </c>
      <c r="O101" s="274">
        <v>0</v>
      </c>
      <c r="P101" s="227">
        <v>0</v>
      </c>
      <c r="Q101" s="227">
        <f>'[18]Расч. по домам на электр'!$P$94</f>
        <v>0</v>
      </c>
      <c r="R101" s="291">
        <v>0.5</v>
      </c>
      <c r="S101" s="230">
        <v>0</v>
      </c>
      <c r="T101" s="288">
        <f>'[25]Расч по домам на посыпку и расч'!$H$13</f>
        <v>0.011984784101462658</v>
      </c>
      <c r="U101" s="227">
        <f>'[3]Расч по домам'!$M$93</f>
        <v>0.0836568414494288</v>
      </c>
      <c r="V101" s="230">
        <f t="shared" si="16"/>
        <v>1.09373008003425</v>
      </c>
      <c r="W101" s="231">
        <f t="shared" si="17"/>
        <v>1.1484165840359626</v>
      </c>
      <c r="X101" s="230">
        <f t="shared" si="18"/>
        <v>1.3780999008431551</v>
      </c>
      <c r="Y101" s="292">
        <f t="shared" si="15"/>
        <v>1.4437237056452101</v>
      </c>
      <c r="Z101" s="293">
        <f t="shared" si="29"/>
        <v>1.2088595621431186</v>
      </c>
      <c r="AA101" s="294">
        <f t="shared" si="19"/>
        <v>504.935803668932</v>
      </c>
      <c r="AB101" s="294">
        <f t="shared" si="20"/>
        <v>420.77983639077667</v>
      </c>
      <c r="AC101" s="295">
        <f t="shared" si="21"/>
        <v>1.3780999008431551</v>
      </c>
      <c r="AD101" s="296">
        <f t="shared" si="22"/>
        <v>400.74270132454916</v>
      </c>
      <c r="AE101" s="277">
        <f t="shared" si="23"/>
        <v>1.447004895885313</v>
      </c>
      <c r="AF101" s="297">
        <f t="shared" si="24"/>
        <v>0</v>
      </c>
      <c r="AG101" s="170">
        <f t="shared" si="25"/>
        <v>530.1825938523787</v>
      </c>
      <c r="AH101" s="269">
        <f t="shared" si="26"/>
        <v>6362.191126228544</v>
      </c>
      <c r="AI101" s="277">
        <f t="shared" si="27"/>
        <v>1.7074657771446693</v>
      </c>
      <c r="AJ101" s="170"/>
    </row>
    <row r="102" spans="1:36" ht="13.5" customHeight="1">
      <c r="A102" s="1">
        <f t="shared" si="28"/>
        <v>61</v>
      </c>
      <c r="B102" s="253" t="s">
        <v>180</v>
      </c>
      <c r="C102" s="228">
        <v>7</v>
      </c>
      <c r="D102" s="228">
        <v>9</v>
      </c>
      <c r="E102" s="228">
        <f>5995.78+E340</f>
        <v>9573.86</v>
      </c>
      <c r="F102" s="227"/>
      <c r="G102" s="272">
        <f>'[12]Расч по домам'!$Y$94</f>
        <v>0.242</v>
      </c>
      <c r="H102" s="273">
        <f>'[11]Норм по домам'!$Q$96</f>
        <v>0.4634966083805893</v>
      </c>
      <c r="I102" s="227"/>
      <c r="J102" s="227">
        <f>'[14]Расч по домам'!$M$94</f>
        <v>0.07297248727193682</v>
      </c>
      <c r="K102" s="242">
        <f>'[16]Расч по домам'!$G$94</f>
        <v>0.0280884940533672</v>
      </c>
      <c r="L102" s="273">
        <f>'[17]Расч по домам'!$H$94</f>
        <v>0.3183193677271795</v>
      </c>
      <c r="M102" s="227">
        <f>'[15]Расч по домам'!$J$94</f>
        <v>0.3771402553129034</v>
      </c>
      <c r="N102" s="242">
        <f>'[10]Расч по домам'!$J$94</f>
        <v>0.23799999999999996</v>
      </c>
      <c r="O102" s="274">
        <f>'[4]Расч. по домам на электр'!$P$95</f>
        <v>0.07218252699801159</v>
      </c>
      <c r="P102" s="227">
        <v>0</v>
      </c>
      <c r="Q102" s="227">
        <f>'[18]Расч. по домам на электр'!$P$95</f>
        <v>0.2109403613875092</v>
      </c>
      <c r="R102" s="291">
        <v>0.5</v>
      </c>
      <c r="S102" s="230">
        <v>0</v>
      </c>
      <c r="T102" s="288">
        <f>'[25]Расч по домам на посыпку и расч'!$H$13</f>
        <v>0.011984784101462658</v>
      </c>
      <c r="U102" s="227">
        <f>'[3]Расч по домам'!$M$94</f>
        <v>0.04227383659840755</v>
      </c>
      <c r="V102" s="230">
        <f t="shared" si="16"/>
        <v>2.5773987218313676</v>
      </c>
      <c r="W102" s="231">
        <f t="shared" si="17"/>
        <v>2.7062686579229362</v>
      </c>
      <c r="X102" s="230">
        <f t="shared" si="18"/>
        <v>3.2475223895075236</v>
      </c>
      <c r="Y102" s="292">
        <f t="shared" si="15"/>
        <v>3.4021663128174056</v>
      </c>
      <c r="Z102" s="293">
        <f t="shared" si="29"/>
        <v>2.848703850445196</v>
      </c>
      <c r="AA102" s="294">
        <f t="shared" si="19"/>
        <v>31091.3247040105</v>
      </c>
      <c r="AB102" s="294">
        <f t="shared" si="20"/>
        <v>25909.437253342083</v>
      </c>
      <c r="AC102" s="295">
        <f t="shared" si="21"/>
        <v>2.0713632644770184</v>
      </c>
      <c r="AD102" s="296">
        <f t="shared" si="22"/>
        <v>24675.654526992457</v>
      </c>
      <c r="AE102" s="277">
        <f t="shared" si="23"/>
        <v>3.4098985089829</v>
      </c>
      <c r="AF102" s="297">
        <f t="shared" si="24"/>
        <v>0.9953396230400828</v>
      </c>
      <c r="AG102" s="170">
        <f t="shared" si="25"/>
        <v>32645.89093921103</v>
      </c>
      <c r="AH102" s="269">
        <f t="shared" si="26"/>
        <v>391750.6912705323</v>
      </c>
      <c r="AI102" s="277">
        <f t="shared" si="27"/>
        <v>4.0236802405998215</v>
      </c>
      <c r="AJ102" s="170"/>
    </row>
    <row r="103" spans="1:36" ht="12.75">
      <c r="A103" s="1">
        <f t="shared" si="28"/>
        <v>62</v>
      </c>
      <c r="B103" s="308" t="s">
        <v>90</v>
      </c>
      <c r="C103" s="308">
        <v>29</v>
      </c>
      <c r="D103" s="308">
        <v>3</v>
      </c>
      <c r="E103" s="308">
        <v>903.46</v>
      </c>
      <c r="F103" s="284"/>
      <c r="G103" s="272">
        <f>'[12]Расч по домам'!$Y$95</f>
        <v>0.9309797664386543</v>
      </c>
      <c r="H103" s="273">
        <f>'[11]Норм по домам'!$Q$97</f>
        <v>0.45289660838058937</v>
      </c>
      <c r="I103" s="227"/>
      <c r="J103" s="227">
        <f>'[14]Расч по домам'!$M$95</f>
        <v>0.07297248727193684</v>
      </c>
      <c r="K103" s="242">
        <f>'[16]Расч по домам'!$G$95</f>
        <v>0.028088494053367205</v>
      </c>
      <c r="L103" s="273">
        <v>0</v>
      </c>
      <c r="M103" s="227">
        <v>0</v>
      </c>
      <c r="N103" s="242">
        <v>0</v>
      </c>
      <c r="O103" s="274">
        <f>'[4]Расч. по домам на электр'!$P$96</f>
        <v>0.11217136876849688</v>
      </c>
      <c r="P103" s="227">
        <v>0</v>
      </c>
      <c r="Q103" s="227">
        <f>'[18]Расч. по домам на электр'!$P$96</f>
        <v>0.2244969340092533</v>
      </c>
      <c r="R103" s="291">
        <v>0.5</v>
      </c>
      <c r="S103" s="230">
        <v>0</v>
      </c>
      <c r="T103" s="227">
        <f>'[25]Расч по домам на посыпку и расч'!$H$95</f>
        <v>0.01198478410146266</v>
      </c>
      <c r="U103" s="227">
        <f>'[3]Расч по домам'!$M$95</f>
        <v>0.15680505638592104</v>
      </c>
      <c r="V103" s="230">
        <f t="shared" si="16"/>
        <v>2.490395499409682</v>
      </c>
      <c r="W103" s="231">
        <f t="shared" si="17"/>
        <v>2.614915274380166</v>
      </c>
      <c r="X103" s="230">
        <f t="shared" si="18"/>
        <v>3.137898329256199</v>
      </c>
      <c r="Y103" s="292">
        <f t="shared" si="15"/>
        <v>3.2873220592207804</v>
      </c>
      <c r="Z103" s="293">
        <f t="shared" si="29"/>
        <v>2.7525423940843856</v>
      </c>
      <c r="AA103" s="294">
        <f t="shared" si="19"/>
        <v>2834.965624549806</v>
      </c>
      <c r="AB103" s="294">
        <f t="shared" si="20"/>
        <v>2362.471353791505</v>
      </c>
      <c r="AC103" s="295">
        <f t="shared" si="21"/>
        <v>3.137898329256199</v>
      </c>
      <c r="AD103" s="296">
        <f t="shared" si="22"/>
        <v>2249.9727178966714</v>
      </c>
      <c r="AE103" s="277">
        <f t="shared" si="23"/>
        <v>3.294793245719009</v>
      </c>
      <c r="AF103" s="297">
        <f t="shared" si="24"/>
        <v>0</v>
      </c>
      <c r="AG103" s="170">
        <f t="shared" si="25"/>
        <v>2976.713905777296</v>
      </c>
      <c r="AH103" s="269">
        <f t="shared" si="26"/>
        <v>35720.56686932755</v>
      </c>
      <c r="AI103" s="277">
        <f t="shared" si="27"/>
        <v>3.8878560299484306</v>
      </c>
      <c r="AJ103" s="170"/>
    </row>
    <row r="104" spans="1:36" ht="12.75" customHeight="1" hidden="1">
      <c r="A104" s="1"/>
      <c r="B104" s="228"/>
      <c r="C104" s="228"/>
      <c r="D104" s="228"/>
      <c r="E104" s="309">
        <f>SUM(E15:E103)</f>
        <v>198278.28000000006</v>
      </c>
      <c r="F104" s="309"/>
      <c r="G104" s="272"/>
      <c r="H104" s="273"/>
      <c r="I104" s="227"/>
      <c r="J104" s="227"/>
      <c r="K104" s="242"/>
      <c r="L104" s="273"/>
      <c r="M104" s="227"/>
      <c r="N104" s="242"/>
      <c r="O104" s="274"/>
      <c r="P104" s="227"/>
      <c r="Q104" s="227"/>
      <c r="R104" s="227"/>
      <c r="S104" s="227"/>
      <c r="T104" s="227"/>
      <c r="U104" s="227"/>
      <c r="V104" s="230"/>
      <c r="W104" s="231">
        <f t="shared" si="17"/>
        <v>0</v>
      </c>
      <c r="X104" s="230">
        <f t="shared" si="18"/>
        <v>0</v>
      </c>
      <c r="Y104" s="292">
        <f t="shared" si="15"/>
        <v>0</v>
      </c>
      <c r="Z104" s="293">
        <f t="shared" si="29"/>
        <v>0</v>
      </c>
      <c r="AA104" s="294">
        <f t="shared" si="19"/>
        <v>0</v>
      </c>
      <c r="AB104" s="294">
        <f t="shared" si="20"/>
        <v>0</v>
      </c>
      <c r="AC104" s="295">
        <f t="shared" si="21"/>
        <v>0</v>
      </c>
      <c r="AD104" s="296">
        <f t="shared" si="22"/>
        <v>0</v>
      </c>
      <c r="AE104" s="277">
        <f t="shared" si="23"/>
        <v>0</v>
      </c>
      <c r="AF104" s="297">
        <f t="shared" si="24"/>
        <v>0</v>
      </c>
      <c r="AG104" s="170">
        <f t="shared" si="25"/>
        <v>0</v>
      </c>
      <c r="AH104" s="269">
        <f t="shared" si="26"/>
        <v>0</v>
      </c>
      <c r="AI104" s="277">
        <f t="shared" si="27"/>
        <v>0</v>
      </c>
      <c r="AJ104" s="170"/>
    </row>
    <row r="105" spans="1:36" ht="1.5" customHeight="1" hidden="1">
      <c r="A105" s="12"/>
      <c r="B105" s="310"/>
      <c r="C105" s="310"/>
      <c r="D105" s="310"/>
      <c r="E105" s="311"/>
      <c r="F105" s="311"/>
      <c r="G105" s="312"/>
      <c r="H105" s="313"/>
      <c r="I105" s="310"/>
      <c r="J105" s="310"/>
      <c r="K105" s="314"/>
      <c r="L105" s="313"/>
      <c r="M105" s="310"/>
      <c r="N105" s="314"/>
      <c r="O105" s="311"/>
      <c r="P105" s="311"/>
      <c r="Q105" s="311"/>
      <c r="R105" s="311"/>
      <c r="S105" s="311"/>
      <c r="T105" s="311"/>
      <c r="U105" s="311"/>
      <c r="V105" s="312"/>
      <c r="W105" s="231">
        <f t="shared" si="17"/>
        <v>0</v>
      </c>
      <c r="X105" s="230">
        <f t="shared" si="18"/>
        <v>0</v>
      </c>
      <c r="Y105" s="315"/>
      <c r="Z105" s="293">
        <f t="shared" si="29"/>
        <v>0</v>
      </c>
      <c r="AA105" s="294">
        <f t="shared" si="19"/>
        <v>0</v>
      </c>
      <c r="AB105" s="294">
        <f t="shared" si="20"/>
        <v>0</v>
      </c>
      <c r="AC105" s="295">
        <f t="shared" si="21"/>
        <v>0</v>
      </c>
      <c r="AD105" s="296">
        <f t="shared" si="22"/>
        <v>0</v>
      </c>
      <c r="AE105" s="277">
        <f t="shared" si="23"/>
        <v>0</v>
      </c>
      <c r="AF105" s="297">
        <f t="shared" si="24"/>
        <v>0</v>
      </c>
      <c r="AG105" s="170">
        <f t="shared" si="25"/>
        <v>0</v>
      </c>
      <c r="AH105" s="269">
        <f t="shared" si="26"/>
        <v>0</v>
      </c>
      <c r="AI105" s="277">
        <f t="shared" si="27"/>
        <v>0</v>
      </c>
      <c r="AJ105" s="170"/>
    </row>
    <row r="106" spans="1:36" ht="12.75">
      <c r="A106" s="1">
        <v>63</v>
      </c>
      <c r="B106" s="228" t="s">
        <v>76</v>
      </c>
      <c r="C106" s="228">
        <v>30</v>
      </c>
      <c r="D106" s="228">
        <v>5</v>
      </c>
      <c r="E106" s="265">
        <v>2698.02</v>
      </c>
      <c r="F106" s="227"/>
      <c r="G106" s="231">
        <f>'[12]Расч по домам'!$Y$99</f>
        <v>0.45654813529921945</v>
      </c>
      <c r="H106" s="273">
        <f>'[11]Норм по домам'!$Q$100</f>
        <v>0.4543366083805893</v>
      </c>
      <c r="I106" s="227"/>
      <c r="J106" s="227">
        <f>'[14]Расч по домам'!$M$98</f>
        <v>0.07297248727193684</v>
      </c>
      <c r="K106" s="242">
        <f>'[16]Расч по домам'!$G$98</f>
        <v>0.028088494053367205</v>
      </c>
      <c r="L106" s="299">
        <v>0</v>
      </c>
      <c r="M106" s="230">
        <v>0</v>
      </c>
      <c r="N106" s="316">
        <v>0</v>
      </c>
      <c r="O106" s="298">
        <f>'[4]Расч. по домам на электр'!$P$98</f>
        <v>0.08770585019052285</v>
      </c>
      <c r="P106" s="230">
        <f>'[8]Расчет на дерат  и дез.'!$K$98</f>
        <v>0</v>
      </c>
      <c r="Q106" s="230">
        <f>'[18]Расч. по домам на электр'!$P$98</f>
        <v>0.19424022060622234</v>
      </c>
      <c r="R106" s="291">
        <v>0.5</v>
      </c>
      <c r="S106" s="230">
        <v>0</v>
      </c>
      <c r="T106" s="227">
        <f>'[25]Расч по домам на посыпку и расч'!$H$97</f>
        <v>0.01198478410146266</v>
      </c>
      <c r="U106" s="230">
        <f>'[3]Расч по домам'!$M$98</f>
        <v>0.1225182014584732</v>
      </c>
      <c r="V106" s="230">
        <f>U106+T106+R106+Q106+P106+O106+N106+M106+L106+K106+J106+H106+G106+F106</f>
        <v>1.9283947813617939</v>
      </c>
      <c r="W106" s="231">
        <f t="shared" si="17"/>
        <v>2.0248145204298837</v>
      </c>
      <c r="X106" s="230">
        <f t="shared" si="18"/>
        <v>2.4297774245158603</v>
      </c>
      <c r="Y106" s="292">
        <f>V106*1.1*1.2</f>
        <v>2.545481111397568</v>
      </c>
      <c r="Z106" s="293">
        <f t="shared" si="29"/>
        <v>2.1313837057156673</v>
      </c>
      <c r="AA106" s="294">
        <f t="shared" si="19"/>
        <v>6555.588086892281</v>
      </c>
      <c r="AB106" s="294">
        <f t="shared" si="20"/>
        <v>5462.9900724102345</v>
      </c>
      <c r="AC106" s="295">
        <f t="shared" si="21"/>
        <v>2.42977742451586</v>
      </c>
      <c r="AD106" s="296">
        <f t="shared" si="22"/>
        <v>5202.847688009747</v>
      </c>
      <c r="AE106" s="277">
        <f t="shared" si="23"/>
        <v>2.5512662957416534</v>
      </c>
      <c r="AF106" s="297">
        <f t="shared" si="24"/>
        <v>0</v>
      </c>
      <c r="AG106" s="170">
        <f t="shared" si="25"/>
        <v>6883.367491236896</v>
      </c>
      <c r="AH106" s="269">
        <f t="shared" si="26"/>
        <v>82600.40989484276</v>
      </c>
      <c r="AI106" s="277">
        <f t="shared" si="27"/>
        <v>3.010494228975151</v>
      </c>
      <c r="AJ106" s="170"/>
    </row>
    <row r="107" spans="1:36" ht="12.75">
      <c r="A107" s="1">
        <v>64</v>
      </c>
      <c r="B107" s="228" t="s">
        <v>76</v>
      </c>
      <c r="C107" s="228">
        <v>33</v>
      </c>
      <c r="D107" s="265">
        <v>5</v>
      </c>
      <c r="E107" s="228">
        <v>4000.22</v>
      </c>
      <c r="F107" s="227"/>
      <c r="G107" s="275">
        <f>'[12]Расч по домам'!$Y$100</f>
        <v>0.566178140202289</v>
      </c>
      <c r="H107" s="227">
        <f>'[11]Норм по домам'!$Q$101</f>
        <v>0.45433660838058926</v>
      </c>
      <c r="I107" s="227"/>
      <c r="J107" s="227">
        <f>'[14]Расч по домам'!$M$99</f>
        <v>0.07297248727193682</v>
      </c>
      <c r="K107" s="227">
        <f>'[16]Расч по домам'!$G$99</f>
        <v>0.0280884940533672</v>
      </c>
      <c r="L107" s="230">
        <v>0</v>
      </c>
      <c r="M107" s="230">
        <v>0</v>
      </c>
      <c r="N107" s="230">
        <v>0</v>
      </c>
      <c r="O107" s="230">
        <f>'[4]Расч. по домам на электр'!$P$99</f>
        <v>0.0945380647742535</v>
      </c>
      <c r="P107" s="230">
        <f>'[8]Расчет на дерат  и дез.'!$K$99</f>
        <v>0</v>
      </c>
      <c r="Q107" s="230">
        <f>'[18]Расч. по домам на электр'!$P$99</f>
        <v>0.1965131917744524</v>
      </c>
      <c r="R107" s="230">
        <v>0.5</v>
      </c>
      <c r="S107" s="230">
        <v>0</v>
      </c>
      <c r="T107" s="227">
        <f>'[25]Расч по домам на посыпку и расч'!$H$98</f>
        <v>0.011984784101462658</v>
      </c>
      <c r="U107" s="230">
        <f>'[3]Расч по домам'!$M$99</f>
        <v>0.053975608674856214</v>
      </c>
      <c r="V107" s="230">
        <f>U107+T107+R107+Q107+P107+O107+N107+M107+L107+K107+J107+H107+G107+F107</f>
        <v>1.978587379233207</v>
      </c>
      <c r="W107" s="317">
        <f t="shared" si="17"/>
        <v>2.0775167481948675</v>
      </c>
      <c r="X107" s="230">
        <f t="shared" si="18"/>
        <v>2.493020097833841</v>
      </c>
      <c r="Y107" s="292">
        <f>V107*1.1*1.2</f>
        <v>2.6117353405878334</v>
      </c>
      <c r="Z107" s="293">
        <f t="shared" si="29"/>
        <v>2.186859734941966</v>
      </c>
      <c r="AA107" s="294">
        <f t="shared" si="19"/>
        <v>9972.628855756888</v>
      </c>
      <c r="AB107" s="294">
        <f t="shared" si="20"/>
        <v>8310.524046464072</v>
      </c>
      <c r="AC107" s="295">
        <f t="shared" si="21"/>
        <v>2.493020097833841</v>
      </c>
      <c r="AD107" s="296">
        <f t="shared" si="22"/>
        <v>7914.784806156259</v>
      </c>
      <c r="AE107" s="277">
        <f t="shared" si="23"/>
        <v>2.617671102725533</v>
      </c>
      <c r="AF107" s="297">
        <f t="shared" si="24"/>
        <v>0</v>
      </c>
      <c r="AG107" s="170">
        <f t="shared" si="25"/>
        <v>10471.260298544732</v>
      </c>
      <c r="AH107" s="269">
        <f t="shared" si="26"/>
        <v>125655.12358253679</v>
      </c>
      <c r="AI107" s="277">
        <f t="shared" si="27"/>
        <v>3.088851901216129</v>
      </c>
      <c r="AJ107" s="170"/>
    </row>
    <row r="108" spans="1:36" ht="14.25" customHeight="1">
      <c r="A108" s="1">
        <v>65</v>
      </c>
      <c r="B108" s="228" t="s">
        <v>76</v>
      </c>
      <c r="C108" s="228">
        <v>36</v>
      </c>
      <c r="D108" s="265">
        <v>5</v>
      </c>
      <c r="E108" s="228">
        <v>1880.64</v>
      </c>
      <c r="F108" s="227"/>
      <c r="G108" s="275">
        <f>'[12]Расч по домам'!$Y$101</f>
        <v>0.7882640803130848</v>
      </c>
      <c r="H108" s="227">
        <f>'[11]Норм по домам'!$Q$102</f>
        <v>0.45433660838058926</v>
      </c>
      <c r="I108" s="227"/>
      <c r="J108" s="227">
        <f>'[14]Расч по домам'!$M$100</f>
        <v>0.07297248727193682</v>
      </c>
      <c r="K108" s="227">
        <f>'[16]Расч по домам'!$G$100</f>
        <v>0.0280884940533672</v>
      </c>
      <c r="L108" s="230">
        <v>0</v>
      </c>
      <c r="M108" s="230">
        <v>0</v>
      </c>
      <c r="N108" s="230">
        <v>0</v>
      </c>
      <c r="O108" s="230">
        <f>'[4]Расч. по домам на электр'!$P$100</f>
        <v>0.08733050524252932</v>
      </c>
      <c r="P108" s="230">
        <f>'[8]Расчет на дерат  и дез.'!$K$100</f>
        <v>0</v>
      </c>
      <c r="Q108" s="230">
        <f>'[18]Расч. по домам на электр'!$P$100</f>
        <v>0.13933129147524245</v>
      </c>
      <c r="R108" s="230">
        <v>0.5</v>
      </c>
      <c r="S108" s="230">
        <v>0</v>
      </c>
      <c r="T108" s="227">
        <f>'[25]Расч по домам на посыпку и расч'!$H$99</f>
        <v>0.011984784101462658</v>
      </c>
      <c r="U108" s="230">
        <f>'[3]Расч по домам'!$M$100</f>
        <v>0.0499169360784981</v>
      </c>
      <c r="V108" s="230">
        <f>U108+T108+R108+Q108+P108+O108+N108+M108+L108+K108+J108+H108+G108+F108</f>
        <v>2.1322251869167106</v>
      </c>
      <c r="W108" s="317">
        <f t="shared" si="17"/>
        <v>2.238836446262546</v>
      </c>
      <c r="X108" s="230">
        <f t="shared" si="18"/>
        <v>2.6866037355150554</v>
      </c>
      <c r="Y108" s="292">
        <f>V108*1.1*1.2</f>
        <v>2.8145372467300582</v>
      </c>
      <c r="Z108" s="293">
        <f t="shared" si="29"/>
        <v>2.3566699434342593</v>
      </c>
      <c r="AA108" s="294">
        <f t="shared" si="19"/>
        <v>5052.534449159034</v>
      </c>
      <c r="AB108" s="294">
        <f t="shared" si="20"/>
        <v>4210.445374299195</v>
      </c>
      <c r="AC108" s="295">
        <f t="shared" si="21"/>
        <v>2.6866037355150554</v>
      </c>
      <c r="AD108" s="296">
        <f t="shared" si="22"/>
        <v>4009.9479755230427</v>
      </c>
      <c r="AE108" s="277">
        <f t="shared" si="23"/>
        <v>2.8209339222908083</v>
      </c>
      <c r="AF108" s="297">
        <f t="shared" si="24"/>
        <v>0</v>
      </c>
      <c r="AG108" s="170">
        <f t="shared" si="25"/>
        <v>5305.161171616986</v>
      </c>
      <c r="AH108" s="269">
        <f t="shared" si="26"/>
        <v>63661.93405940384</v>
      </c>
      <c r="AI108" s="277">
        <f t="shared" si="27"/>
        <v>3.3287020283031534</v>
      </c>
      <c r="AJ108" s="170"/>
    </row>
    <row r="109" spans="1:36" ht="0.75" customHeight="1" hidden="1" thickBot="1">
      <c r="A109" s="1"/>
      <c r="B109" s="228" t="s">
        <v>32</v>
      </c>
      <c r="C109" s="228"/>
      <c r="D109" s="265"/>
      <c r="E109" s="309">
        <f>E104+E106+E107+E108</f>
        <v>206857.16000000006</v>
      </c>
      <c r="F109" s="228"/>
      <c r="G109" s="228"/>
      <c r="H109" s="228"/>
      <c r="I109" s="318"/>
      <c r="J109" s="228"/>
      <c r="K109" s="230"/>
      <c r="L109" s="228"/>
      <c r="M109" s="228"/>
      <c r="N109" s="228"/>
      <c r="O109" s="228"/>
      <c r="P109" s="228"/>
      <c r="Q109" s="228"/>
      <c r="R109" s="228"/>
      <c r="S109" s="228"/>
      <c r="T109" s="227"/>
      <c r="U109" s="228"/>
      <c r="V109" s="230"/>
      <c r="W109" s="317"/>
      <c r="X109" s="230"/>
      <c r="Y109" s="292"/>
      <c r="Z109" s="293"/>
      <c r="AA109" s="294">
        <f t="shared" si="19"/>
        <v>0</v>
      </c>
      <c r="AB109" s="294">
        <f t="shared" si="20"/>
        <v>0</v>
      </c>
      <c r="AC109" s="295">
        <f t="shared" si="21"/>
        <v>0</v>
      </c>
      <c r="AD109" s="296">
        <f t="shared" si="22"/>
        <v>0</v>
      </c>
      <c r="AE109" s="277">
        <f t="shared" si="23"/>
        <v>0</v>
      </c>
      <c r="AF109" s="297">
        <f t="shared" si="24"/>
        <v>0</v>
      </c>
      <c r="AG109" s="170">
        <f t="shared" si="25"/>
        <v>0</v>
      </c>
      <c r="AH109" s="269">
        <f t="shared" si="26"/>
        <v>0</v>
      </c>
      <c r="AI109" s="277">
        <f t="shared" si="27"/>
        <v>0</v>
      </c>
      <c r="AJ109" s="170"/>
    </row>
    <row r="110" spans="1:36" ht="0.75" customHeight="1" hidden="1" thickBot="1">
      <c r="A110" s="7"/>
      <c r="B110" s="311"/>
      <c r="C110" s="311"/>
      <c r="D110" s="311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311"/>
      <c r="X110" s="230"/>
      <c r="Y110" s="315"/>
      <c r="Z110" s="296"/>
      <c r="AA110" s="294">
        <f t="shared" si="19"/>
        <v>0</v>
      </c>
      <c r="AB110" s="294">
        <f t="shared" si="20"/>
        <v>0</v>
      </c>
      <c r="AC110" s="295">
        <f t="shared" si="21"/>
        <v>0</v>
      </c>
      <c r="AD110" s="296">
        <f t="shared" si="22"/>
        <v>0</v>
      </c>
      <c r="AE110" s="277">
        <f t="shared" si="23"/>
        <v>0</v>
      </c>
      <c r="AF110" s="297">
        <f t="shared" si="24"/>
        <v>0</v>
      </c>
      <c r="AG110" s="170">
        <f t="shared" si="25"/>
        <v>0</v>
      </c>
      <c r="AH110" s="269">
        <f t="shared" si="26"/>
        <v>0</v>
      </c>
      <c r="AI110" s="277">
        <f t="shared" si="27"/>
        <v>0</v>
      </c>
      <c r="AJ110" s="170"/>
    </row>
    <row r="111" spans="1:36" ht="24.75" customHeight="1" hidden="1" thickBot="1">
      <c r="A111" s="7"/>
      <c r="B111" s="311"/>
      <c r="C111" s="311"/>
      <c r="D111" s="311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311"/>
      <c r="X111" s="230"/>
      <c r="Y111" s="315"/>
      <c r="Z111" s="296"/>
      <c r="AA111" s="294">
        <f t="shared" si="19"/>
        <v>0</v>
      </c>
      <c r="AB111" s="294">
        <f t="shared" si="20"/>
        <v>0</v>
      </c>
      <c r="AC111" s="295">
        <f t="shared" si="21"/>
        <v>0</v>
      </c>
      <c r="AD111" s="296">
        <f t="shared" si="22"/>
        <v>0</v>
      </c>
      <c r="AE111" s="277">
        <f t="shared" si="23"/>
        <v>0</v>
      </c>
      <c r="AF111" s="297">
        <f t="shared" si="24"/>
        <v>0</v>
      </c>
      <c r="AG111" s="170">
        <f t="shared" si="25"/>
        <v>0</v>
      </c>
      <c r="AH111" s="269">
        <f t="shared" si="26"/>
        <v>0</v>
      </c>
      <c r="AI111" s="277">
        <f t="shared" si="27"/>
        <v>0</v>
      </c>
      <c r="AJ111" s="170"/>
    </row>
    <row r="112" spans="1:36" ht="15" customHeight="1" hidden="1" thickBot="1">
      <c r="A112" s="7"/>
      <c r="B112" s="311"/>
      <c r="C112" s="311"/>
      <c r="D112" s="31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319"/>
      <c r="X112" s="320"/>
      <c r="Y112" s="315"/>
      <c r="Z112" s="296"/>
      <c r="AA112" s="294">
        <f t="shared" si="19"/>
        <v>0</v>
      </c>
      <c r="AB112" s="294">
        <f t="shared" si="20"/>
        <v>0</v>
      </c>
      <c r="AC112" s="295">
        <f t="shared" si="21"/>
        <v>0</v>
      </c>
      <c r="AD112" s="296">
        <f t="shared" si="22"/>
        <v>0</v>
      </c>
      <c r="AE112" s="277">
        <f t="shared" si="23"/>
        <v>0</v>
      </c>
      <c r="AF112" s="297">
        <f t="shared" si="24"/>
        <v>0</v>
      </c>
      <c r="AG112" s="170">
        <f t="shared" si="25"/>
        <v>0</v>
      </c>
      <c r="AH112" s="269">
        <f t="shared" si="26"/>
        <v>0</v>
      </c>
      <c r="AI112" s="277">
        <f t="shared" si="27"/>
        <v>0</v>
      </c>
      <c r="AJ112" s="170"/>
    </row>
    <row r="113" spans="1:36" ht="0.75" customHeight="1" hidden="1">
      <c r="A113" s="403" t="s">
        <v>12</v>
      </c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2"/>
      <c r="Y113" s="426" t="s">
        <v>22</v>
      </c>
      <c r="Z113" s="434" t="s">
        <v>55</v>
      </c>
      <c r="AA113" s="294">
        <f t="shared" si="19"/>
        <v>0</v>
      </c>
      <c r="AB113" s="294">
        <f t="shared" si="20"/>
        <v>0</v>
      </c>
      <c r="AC113" s="295">
        <f t="shared" si="21"/>
        <v>0</v>
      </c>
      <c r="AD113" s="296">
        <f t="shared" si="22"/>
        <v>0</v>
      </c>
      <c r="AE113" s="277">
        <f t="shared" si="23"/>
        <v>0</v>
      </c>
      <c r="AF113" s="297">
        <f t="shared" si="24"/>
        <v>0</v>
      </c>
      <c r="AG113" s="170">
        <f t="shared" si="25"/>
        <v>0</v>
      </c>
      <c r="AH113" s="269">
        <f t="shared" si="26"/>
        <v>0</v>
      </c>
      <c r="AI113" s="277">
        <f t="shared" si="27"/>
        <v>0</v>
      </c>
      <c r="AJ113" s="170"/>
    </row>
    <row r="114" spans="1:36" ht="12.75" customHeight="1" hidden="1">
      <c r="A114" s="404"/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2"/>
      <c r="Y114" s="427"/>
      <c r="Z114" s="434"/>
      <c r="AA114" s="294">
        <f t="shared" si="19"/>
        <v>0</v>
      </c>
      <c r="AB114" s="294">
        <f t="shared" si="20"/>
        <v>0</v>
      </c>
      <c r="AC114" s="295">
        <f t="shared" si="21"/>
        <v>0</v>
      </c>
      <c r="AD114" s="296">
        <f t="shared" si="22"/>
        <v>0</v>
      </c>
      <c r="AE114" s="277">
        <f t="shared" si="23"/>
        <v>0</v>
      </c>
      <c r="AF114" s="297">
        <f t="shared" si="24"/>
        <v>0</v>
      </c>
      <c r="AG114" s="170">
        <f t="shared" si="25"/>
        <v>0</v>
      </c>
      <c r="AH114" s="269">
        <f t="shared" si="26"/>
        <v>0</v>
      </c>
      <c r="AI114" s="277">
        <f t="shared" si="27"/>
        <v>0</v>
      </c>
      <c r="AJ114" s="170"/>
    </row>
    <row r="115" spans="1:36" ht="15" customHeight="1" hidden="1">
      <c r="A115" s="8">
        <v>1</v>
      </c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2"/>
      <c r="Y115" s="298">
        <v>20</v>
      </c>
      <c r="Z115" s="293">
        <v>20</v>
      </c>
      <c r="AA115" s="294">
        <f t="shared" si="19"/>
        <v>0</v>
      </c>
      <c r="AB115" s="294">
        <f t="shared" si="20"/>
        <v>0</v>
      </c>
      <c r="AC115" s="295">
        <f t="shared" si="21"/>
        <v>0</v>
      </c>
      <c r="AD115" s="296">
        <f t="shared" si="22"/>
        <v>0</v>
      </c>
      <c r="AE115" s="277">
        <f t="shared" si="23"/>
        <v>0</v>
      </c>
      <c r="AF115" s="297">
        <f t="shared" si="24"/>
        <v>0</v>
      </c>
      <c r="AG115" s="170">
        <f t="shared" si="25"/>
        <v>0</v>
      </c>
      <c r="AH115" s="269">
        <f t="shared" si="26"/>
        <v>0</v>
      </c>
      <c r="AI115" s="277">
        <f t="shared" si="27"/>
        <v>0</v>
      </c>
      <c r="AJ115" s="170"/>
    </row>
    <row r="116" spans="1:36" ht="12.75">
      <c r="A116" s="4">
        <v>66</v>
      </c>
      <c r="B116" s="285" t="s">
        <v>91</v>
      </c>
      <c r="C116" s="285">
        <v>79</v>
      </c>
      <c r="D116" s="323">
        <v>5</v>
      </c>
      <c r="E116" s="285">
        <v>2870.25</v>
      </c>
      <c r="F116" s="324"/>
      <c r="G116" s="325">
        <f>'[12]Расч по домам'!$Y$110</f>
        <v>0.599084325894957</v>
      </c>
      <c r="H116" s="287">
        <f>'[11]Норм по домам'!$Q$108</f>
        <v>0.4528966083805893</v>
      </c>
      <c r="I116" s="288"/>
      <c r="J116" s="288">
        <f>'[14]Расч по домам'!$M$109</f>
        <v>0.07297248727193684</v>
      </c>
      <c r="K116" s="325">
        <f>'[16]Расч по домам'!$G$109</f>
        <v>0.028088494053367198</v>
      </c>
      <c r="L116" s="287">
        <f>'[6]Расч по домам'!$H$109</f>
        <v>0</v>
      </c>
      <c r="M116" s="288">
        <v>0</v>
      </c>
      <c r="N116" s="289">
        <v>0</v>
      </c>
      <c r="O116" s="326">
        <f>'[4]Расч. по домам на электр'!$P$108</f>
        <v>0.09076721666629284</v>
      </c>
      <c r="P116" s="288">
        <f>'[8]Расчет на дерат  и дез.'!$K$108</f>
        <v>0.008798246378073919</v>
      </c>
      <c r="Q116" s="288">
        <f>'[18]Расч. по домам на электр'!$P$108</f>
        <v>0.19804292838042925</v>
      </c>
      <c r="R116" s="291">
        <v>0.5</v>
      </c>
      <c r="S116" s="291">
        <v>0</v>
      </c>
      <c r="T116" s="288">
        <f>'[25]Расч по домам на посыпку и расч'!$H$108</f>
        <v>0.01198478410146266</v>
      </c>
      <c r="U116" s="288">
        <f>'[3]Расч по домам'!$M$110</f>
        <v>0.05088302377683024</v>
      </c>
      <c r="V116" s="291">
        <f>S116+R116+Q116+P116+O116+N116+M116+L116+K116+J116+I116+H116+G116+F116+T116+U116</f>
        <v>2.013518114903939</v>
      </c>
      <c r="W116" s="327">
        <f>V116*1.05</f>
        <v>2.114194020649136</v>
      </c>
      <c r="X116" s="291">
        <f>W116*1.2</f>
        <v>2.5370328247789633</v>
      </c>
      <c r="Y116" s="298">
        <f>V116*1.1*1.2</f>
        <v>2.6578439116732</v>
      </c>
      <c r="Z116" s="293">
        <f>W116/0.95</f>
        <v>2.2254673901569855</v>
      </c>
      <c r="AA116" s="294">
        <f t="shared" si="19"/>
        <v>7281.918465321819</v>
      </c>
      <c r="AB116" s="294">
        <f t="shared" si="20"/>
        <v>6068.265387768183</v>
      </c>
      <c r="AC116" s="295">
        <f t="shared" si="21"/>
        <v>2.5370328247789633</v>
      </c>
      <c r="AD116" s="296">
        <f t="shared" si="22"/>
        <v>5779.300369303031</v>
      </c>
      <c r="AE116" s="277">
        <f t="shared" si="23"/>
        <v>2.6638844660179117</v>
      </c>
      <c r="AF116" s="297">
        <f t="shared" si="24"/>
        <v>0</v>
      </c>
      <c r="AG116" s="170">
        <f t="shared" si="25"/>
        <v>7646.0143885879115</v>
      </c>
      <c r="AH116" s="269">
        <f t="shared" si="26"/>
        <v>91752.17266305494</v>
      </c>
      <c r="AI116" s="277">
        <f t="shared" si="27"/>
        <v>3.1433836699011355</v>
      </c>
      <c r="AJ116" s="170"/>
    </row>
    <row r="117" spans="1:36" ht="12.75">
      <c r="A117" s="1">
        <v>67</v>
      </c>
      <c r="B117" s="228" t="s">
        <v>91</v>
      </c>
      <c r="C117" s="228">
        <v>81</v>
      </c>
      <c r="D117" s="265">
        <v>5</v>
      </c>
      <c r="E117" s="228">
        <v>2811.14</v>
      </c>
      <c r="F117" s="328"/>
      <c r="G117" s="272">
        <f>'[12]Расч по домам'!$Y$111</f>
        <v>0.8577122815654861</v>
      </c>
      <c r="H117" s="273">
        <f>'[11]Норм по домам'!$Q$109</f>
        <v>0.4528966083805893</v>
      </c>
      <c r="I117" s="227"/>
      <c r="J117" s="227">
        <f>'[14]Расч по домам'!$M$110</f>
        <v>0.07297248727193684</v>
      </c>
      <c r="K117" s="272">
        <f>'[16]Расч по домам'!$G$110</f>
        <v>0.0280884940533672</v>
      </c>
      <c r="L117" s="273">
        <f>'[6]Расч по домам'!$H$110</f>
        <v>0</v>
      </c>
      <c r="M117" s="227">
        <v>0</v>
      </c>
      <c r="N117" s="242">
        <v>0</v>
      </c>
      <c r="O117" s="274">
        <f>'[4]Расч. по домам на электр'!$P$109</f>
        <v>0.08314019514172383</v>
      </c>
      <c r="P117" s="227">
        <f>'[8]Расчет на дерат  и дез.'!$K$109</f>
        <v>0.010017881239165133</v>
      </c>
      <c r="Q117" s="227">
        <f>'[18]Расч. по домам на электр'!$P$109</f>
        <v>0.18406851385390427</v>
      </c>
      <c r="R117" s="291">
        <v>0.5</v>
      </c>
      <c r="S117" s="230">
        <v>0</v>
      </c>
      <c r="T117" s="227">
        <f>'[25]Расч по домам на посыпку и расч'!$H$108</f>
        <v>0.01198478410146266</v>
      </c>
      <c r="U117" s="227">
        <f>'[3]Расч по домам'!$M$111</f>
        <v>0.045716168150013996</v>
      </c>
      <c r="V117" s="230">
        <f>S117+R117+Q117+P117+O117+N117+M117+L117+K117+J117+I117+H117+G117+F117+T117+U117</f>
        <v>2.2465974137576494</v>
      </c>
      <c r="W117" s="231">
        <f aca="true" t="shared" si="30" ref="W117:W161">V117*1.05</f>
        <v>2.358927284445532</v>
      </c>
      <c r="X117" s="230">
        <f aca="true" t="shared" si="31" ref="X117:X161">W117*1.2</f>
        <v>2.8307127413346382</v>
      </c>
      <c r="Y117" s="298">
        <f aca="true" t="shared" si="32" ref="Y117:Y161">V117*1.1*1.2</f>
        <v>2.9655085861600976</v>
      </c>
      <c r="Z117" s="293">
        <f aca="true" t="shared" si="33" ref="Z117:Z161">W117/0.95</f>
        <v>2.4830813520479285</v>
      </c>
      <c r="AA117" s="294">
        <f t="shared" si="19"/>
        <v>7957.529815675454</v>
      </c>
      <c r="AB117" s="294">
        <f t="shared" si="20"/>
        <v>6631.2748463962125</v>
      </c>
      <c r="AC117" s="295">
        <f t="shared" si="21"/>
        <v>2.8307127413346382</v>
      </c>
      <c r="AD117" s="296">
        <f t="shared" si="22"/>
        <v>6315.4998537106785</v>
      </c>
      <c r="AE117" s="277">
        <f t="shared" si="23"/>
        <v>2.9722483784013702</v>
      </c>
      <c r="AF117" s="297">
        <f t="shared" si="24"/>
        <v>0</v>
      </c>
      <c r="AG117" s="170">
        <f t="shared" si="25"/>
        <v>8355.406306459228</v>
      </c>
      <c r="AH117" s="269">
        <f t="shared" si="26"/>
        <v>100264.87567751075</v>
      </c>
      <c r="AI117" s="277">
        <f t="shared" si="27"/>
        <v>3.5072530865136167</v>
      </c>
      <c r="AJ117" s="170"/>
    </row>
    <row r="118" spans="1:36" ht="12.75">
      <c r="A118" s="1">
        <v>68</v>
      </c>
      <c r="B118" s="228" t="s">
        <v>91</v>
      </c>
      <c r="C118" s="228">
        <v>85</v>
      </c>
      <c r="D118" s="265">
        <v>5</v>
      </c>
      <c r="E118" s="228">
        <v>4185.66</v>
      </c>
      <c r="F118" s="328"/>
      <c r="G118" s="272">
        <f>'[12]Расч по домам'!$Y$112</f>
        <v>0.5034840593837053</v>
      </c>
      <c r="H118" s="273">
        <f>'[11]Норм по домам'!$Q$110</f>
        <v>0.4528966083805893</v>
      </c>
      <c r="I118" s="227"/>
      <c r="J118" s="227">
        <f>'[14]Расч по домам'!$M$111</f>
        <v>0.07297248727193682</v>
      </c>
      <c r="K118" s="272">
        <f>'[16]Расч по домам'!$G$111</f>
        <v>0.0280884940533672</v>
      </c>
      <c r="L118" s="273">
        <f>'[6]Расч по домам'!$H$111</f>
        <v>0</v>
      </c>
      <c r="M118" s="227">
        <v>0</v>
      </c>
      <c r="N118" s="242">
        <v>0</v>
      </c>
      <c r="O118" s="274">
        <f>'[4]Расч. по домам на электр'!$P$110</f>
        <v>0.08946317126691579</v>
      </c>
      <c r="P118" s="227">
        <f>'[8]Расчет на дерат  и дез.'!$K$110</f>
        <v>0.010919424893565172</v>
      </c>
      <c r="Q118" s="227">
        <f>'[18]Расч. по домам на электр'!$P$110</f>
        <v>0.20026211298141333</v>
      </c>
      <c r="R118" s="291">
        <v>0.5</v>
      </c>
      <c r="S118" s="230">
        <v>0</v>
      </c>
      <c r="T118" s="227">
        <f>'[25]Расч по домам на посыпку и расч'!$H$108</f>
        <v>0.01198478410146266</v>
      </c>
      <c r="U118" s="227">
        <f>'[3]Расч по домам'!$M$112</f>
        <v>0.05030979285928885</v>
      </c>
      <c r="V118" s="230">
        <f>S118+R118+Q118+P118+O118+N118+M118+L118+K118+J118+I118+H118+G118+F118+T118+U118</f>
        <v>1.9203809351922445</v>
      </c>
      <c r="W118" s="231">
        <f t="shared" si="30"/>
        <v>2.016399981951857</v>
      </c>
      <c r="X118" s="230">
        <f t="shared" si="31"/>
        <v>2.4196799783422285</v>
      </c>
      <c r="Y118" s="298">
        <f t="shared" si="32"/>
        <v>2.534902834453763</v>
      </c>
      <c r="Z118" s="293">
        <f t="shared" si="33"/>
        <v>2.1225262967914285</v>
      </c>
      <c r="AA118" s="294">
        <f t="shared" si="19"/>
        <v>10127.957698147931</v>
      </c>
      <c r="AB118" s="294">
        <f t="shared" si="20"/>
        <v>8439.96474845661</v>
      </c>
      <c r="AC118" s="295">
        <f t="shared" si="21"/>
        <v>2.4196799783422276</v>
      </c>
      <c r="AD118" s="296">
        <f t="shared" si="22"/>
        <v>8038.06166519677</v>
      </c>
      <c r="AE118" s="277">
        <f t="shared" si="23"/>
        <v>2.54066397725934</v>
      </c>
      <c r="AF118" s="297">
        <f t="shared" si="24"/>
        <v>0</v>
      </c>
      <c r="AG118" s="170">
        <f t="shared" si="25"/>
        <v>10634.355583055329</v>
      </c>
      <c r="AH118" s="269">
        <f t="shared" si="26"/>
        <v>127612.26699666394</v>
      </c>
      <c r="AI118" s="277">
        <f t="shared" si="27"/>
        <v>2.997983493166021</v>
      </c>
      <c r="AJ118" s="170"/>
    </row>
    <row r="119" spans="1:36" ht="12.75">
      <c r="A119" s="1">
        <f aca="true" t="shared" si="34" ref="A119:A161">A118+1</f>
        <v>69</v>
      </c>
      <c r="B119" s="228" t="s">
        <v>91</v>
      </c>
      <c r="C119" s="228">
        <v>89</v>
      </c>
      <c r="D119" s="265">
        <v>5</v>
      </c>
      <c r="E119" s="228">
        <v>1678.7</v>
      </c>
      <c r="F119" s="328"/>
      <c r="G119" s="272">
        <f>'[12]Расч по домам'!$Y$113</f>
        <v>0.7976532878536963</v>
      </c>
      <c r="H119" s="273">
        <f>'[11]Норм по домам'!$Q$111</f>
        <v>0.41770951160639574</v>
      </c>
      <c r="I119" s="227"/>
      <c r="J119" s="227">
        <f>'[14]Расч по домам'!$M$112</f>
        <v>0.07297248727193684</v>
      </c>
      <c r="K119" s="272">
        <f>'[16]Расч по домам'!$G$112</f>
        <v>0.0280884940533672</v>
      </c>
      <c r="L119" s="273">
        <f>'[6]Расч по домам'!$H$112</f>
        <v>0</v>
      </c>
      <c r="M119" s="227">
        <v>0</v>
      </c>
      <c r="N119" s="242">
        <v>0</v>
      </c>
      <c r="O119" s="274">
        <f>'[4]Расч. по домам на электр'!$P$111</f>
        <v>0.14543043854192675</v>
      </c>
      <c r="P119" s="227">
        <f>'[8]Расчет на дерат  и дез.'!$K$111</f>
        <v>0.0067232769404896656</v>
      </c>
      <c r="Q119" s="227">
        <f>'[18]Расч. по домам на электр'!$P$111</f>
        <v>0.16813842189225672</v>
      </c>
      <c r="R119" s="291">
        <v>0.5</v>
      </c>
      <c r="S119" s="230">
        <v>0</v>
      </c>
      <c r="T119" s="227">
        <f>'[25]Расч по домам на посыпку и расч'!$H$108</f>
        <v>0.01198478410146266</v>
      </c>
      <c r="U119" s="227">
        <f>'[3]Расч по домам'!$M$113</f>
        <v>0.08639936188489386</v>
      </c>
      <c r="V119" s="230">
        <f>S119+R119+Q119+P119+O119+N119+M119+L119+K119+J119+I119+H119+G119+F119+T119+U119</f>
        <v>2.2351000641464256</v>
      </c>
      <c r="W119" s="231">
        <f t="shared" si="30"/>
        <v>2.346855067353747</v>
      </c>
      <c r="X119" s="230">
        <f t="shared" si="31"/>
        <v>2.8162260808244963</v>
      </c>
      <c r="Y119" s="298">
        <f t="shared" si="32"/>
        <v>2.9503320846732817</v>
      </c>
      <c r="Z119" s="293">
        <f t="shared" si="33"/>
        <v>2.4703737551092075</v>
      </c>
      <c r="AA119" s="294">
        <f t="shared" si="19"/>
        <v>4727.598721880082</v>
      </c>
      <c r="AB119" s="294">
        <f t="shared" si="20"/>
        <v>3939.6656015667354</v>
      </c>
      <c r="AC119" s="295">
        <f t="shared" si="21"/>
        <v>2.816226080824497</v>
      </c>
      <c r="AD119" s="296">
        <f t="shared" si="22"/>
        <v>3752.062477682605</v>
      </c>
      <c r="AE119" s="277">
        <f t="shared" si="23"/>
        <v>2.957037384865721</v>
      </c>
      <c r="AF119" s="297">
        <f t="shared" si="24"/>
        <v>0</v>
      </c>
      <c r="AG119" s="170">
        <f t="shared" si="25"/>
        <v>4963.978657974087</v>
      </c>
      <c r="AH119" s="269">
        <f t="shared" si="26"/>
        <v>59567.74389568904</v>
      </c>
      <c r="AI119" s="277">
        <f t="shared" si="27"/>
        <v>3.489304114141551</v>
      </c>
      <c r="AJ119" s="170"/>
    </row>
    <row r="120" spans="1:36" ht="12.75">
      <c r="A120" s="1">
        <f t="shared" si="34"/>
        <v>70</v>
      </c>
      <c r="B120" s="228" t="s">
        <v>91</v>
      </c>
      <c r="C120" s="302" t="s">
        <v>13</v>
      </c>
      <c r="D120" s="265">
        <v>5</v>
      </c>
      <c r="E120" s="228">
        <v>1698.8</v>
      </c>
      <c r="F120" s="328"/>
      <c r="G120" s="272">
        <f>'[12]Расч по домам'!$Y$114</f>
        <v>0.7882155488109254</v>
      </c>
      <c r="H120" s="273">
        <f>'[11]Норм по домам'!$Q$112</f>
        <v>0.41770951160639574</v>
      </c>
      <c r="I120" s="227"/>
      <c r="J120" s="227">
        <f>'[14]Расч по домам'!$M$113</f>
        <v>0.07297248727193684</v>
      </c>
      <c r="K120" s="272">
        <f>'[16]Расч по домам'!$G$113</f>
        <v>0.0280884940533672</v>
      </c>
      <c r="L120" s="273">
        <f>'[6]Расч по домам'!$H$113</f>
        <v>0</v>
      </c>
      <c r="M120" s="227">
        <v>0</v>
      </c>
      <c r="N120" s="242">
        <v>0</v>
      </c>
      <c r="O120" s="274">
        <f>'[4]Расч. по домам на электр'!$P$112</f>
        <v>0.14337196269999528</v>
      </c>
      <c r="P120" s="227">
        <f>'[8]Расчет на дерат  и дез.'!$K$112</f>
        <v>0</v>
      </c>
      <c r="Q120" s="227">
        <f>'[18]Расч. по домам на электр'!$P$112</f>
        <v>0.16575852891362206</v>
      </c>
      <c r="R120" s="291">
        <v>0.5</v>
      </c>
      <c r="S120" s="230">
        <v>0</v>
      </c>
      <c r="T120" s="227">
        <f>'[25]Расч по домам на посыпку и расч'!$H$108</f>
        <v>0.01198478410146266</v>
      </c>
      <c r="U120" s="227">
        <f>'[3]Расч по домам'!$M$114</f>
        <v>0.0851764335833535</v>
      </c>
      <c r="V120" s="230">
        <f aca="true" t="shared" si="35" ref="V120:V161">S120+R120+Q120+P120+O120+N120+M120+L120+K120+J120+I120+H120+G120+F120+T120+U120</f>
        <v>2.213277751041059</v>
      </c>
      <c r="W120" s="231">
        <f t="shared" si="30"/>
        <v>2.3239416385931118</v>
      </c>
      <c r="X120" s="230">
        <f t="shared" si="31"/>
        <v>2.788729966311734</v>
      </c>
      <c r="Y120" s="298">
        <f t="shared" si="32"/>
        <v>2.921526631374198</v>
      </c>
      <c r="Z120" s="293">
        <f t="shared" si="33"/>
        <v>2.446254356413802</v>
      </c>
      <c r="AA120" s="294">
        <f t="shared" si="19"/>
        <v>4737.494466770374</v>
      </c>
      <c r="AB120" s="294">
        <f t="shared" si="20"/>
        <v>3947.912055641978</v>
      </c>
      <c r="AC120" s="295">
        <f t="shared" si="21"/>
        <v>2.788729966311734</v>
      </c>
      <c r="AD120" s="296">
        <f t="shared" si="22"/>
        <v>3759.916243468551</v>
      </c>
      <c r="AE120" s="277">
        <f t="shared" si="23"/>
        <v>2.928166464627321</v>
      </c>
      <c r="AF120" s="297">
        <f t="shared" si="24"/>
        <v>0</v>
      </c>
      <c r="AG120" s="170">
        <f t="shared" si="25"/>
        <v>4974.369190108893</v>
      </c>
      <c r="AH120" s="269">
        <f t="shared" si="26"/>
        <v>59692.43028130672</v>
      </c>
      <c r="AI120" s="277">
        <f t="shared" si="27"/>
        <v>3.4552364282602386</v>
      </c>
      <c r="AJ120" s="170"/>
    </row>
    <row r="121" spans="1:36" ht="12.75">
      <c r="A121" s="1">
        <f t="shared" si="34"/>
        <v>71</v>
      </c>
      <c r="B121" s="300" t="s">
        <v>72</v>
      </c>
      <c r="C121" s="228">
        <v>42</v>
      </c>
      <c r="D121" s="265">
        <v>9</v>
      </c>
      <c r="E121" s="228">
        <v>9924.93</v>
      </c>
      <c r="F121" s="328"/>
      <c r="G121" s="272">
        <f>'[12]Расч по домам'!$Y$115</f>
        <v>0.3047154205017063</v>
      </c>
      <c r="H121" s="273">
        <f>'[11]Норм по домам'!$Q$113</f>
        <v>0.45169660838058934</v>
      </c>
      <c r="I121" s="227"/>
      <c r="J121" s="227">
        <f>'[14]Расч по домам'!$M$114</f>
        <v>0.07297248727193684</v>
      </c>
      <c r="K121" s="272">
        <f>'[16]Расч по домам'!$G$114</f>
        <v>0.028088494053367198</v>
      </c>
      <c r="L121" s="273">
        <f>'[17]Расч по домам'!$H$114</f>
        <v>0.3183193677271795</v>
      </c>
      <c r="M121" s="227">
        <f>'[15]Расч по домам'!$J$114</f>
        <v>0.37972560007979905</v>
      </c>
      <c r="N121" s="242">
        <f>'[10]Расч по домам'!$J$114</f>
        <v>0.20629868422245798</v>
      </c>
      <c r="O121" s="274">
        <f>'[4]Расч. по домам на электр'!$P$113</f>
        <v>0.07140182891823177</v>
      </c>
      <c r="P121" s="227">
        <f>'[8]Расчет на дерат  и дез.'!$K$113</f>
        <v>0.028956123620015452</v>
      </c>
      <c r="Q121" s="227">
        <f>'[18]Расч. по домам на электр'!$P$113</f>
        <v>0.2160994012958255</v>
      </c>
      <c r="R121" s="291">
        <v>0.5</v>
      </c>
      <c r="S121" s="230">
        <v>0</v>
      </c>
      <c r="T121" s="227">
        <f>'[25]Расч по домам на посыпку и расч'!$H$108</f>
        <v>0.01198478410146266</v>
      </c>
      <c r="U121" s="227">
        <f>'[3]Расч по домам'!$M$115</f>
        <v>0.0649616132207004</v>
      </c>
      <c r="V121" s="230">
        <f t="shared" si="35"/>
        <v>2.6552204133932715</v>
      </c>
      <c r="W121" s="231">
        <f t="shared" si="30"/>
        <v>2.787981434062935</v>
      </c>
      <c r="X121" s="230">
        <f t="shared" si="31"/>
        <v>3.345577720875522</v>
      </c>
      <c r="Y121" s="298">
        <f t="shared" si="32"/>
        <v>3.5048909456791186</v>
      </c>
      <c r="Z121" s="293">
        <f t="shared" si="33"/>
        <v>2.934717299013616</v>
      </c>
      <c r="AA121" s="294">
        <f t="shared" si="19"/>
        <v>33204.624689249096</v>
      </c>
      <c r="AB121" s="294">
        <f t="shared" si="20"/>
        <v>27670.520574374248</v>
      </c>
      <c r="AC121" s="295">
        <f t="shared" si="21"/>
        <v>2.2061047193184327</v>
      </c>
      <c r="AD121" s="296">
        <f t="shared" si="22"/>
        <v>26352.876737499282</v>
      </c>
      <c r="AE121" s="277">
        <f>(G121+H121+J121+K121+O121+P121+Q121+R121+T121+U121)*1.05*1.2*1.05+(L121+M121+N121)*1.05*1.2</f>
        <v>3.4558829568414446</v>
      </c>
      <c r="AF121" s="297">
        <f t="shared" si="24"/>
        <v>0.9579813099272756</v>
      </c>
      <c r="AG121" s="170">
        <f t="shared" si="25"/>
        <v>34299.39643484436</v>
      </c>
      <c r="AH121" s="269">
        <f t="shared" si="26"/>
        <v>411592.7572181324</v>
      </c>
      <c r="AI121" s="277">
        <f t="shared" si="27"/>
        <v>4.077941889072904</v>
      </c>
      <c r="AJ121" s="170"/>
    </row>
    <row r="122" spans="1:36" ht="12.75">
      <c r="A122" s="1">
        <f t="shared" si="34"/>
        <v>72</v>
      </c>
      <c r="B122" s="228" t="s">
        <v>72</v>
      </c>
      <c r="C122" s="228">
        <v>44</v>
      </c>
      <c r="D122" s="265">
        <v>9</v>
      </c>
      <c r="E122" s="228">
        <v>11956.6</v>
      </c>
      <c r="F122" s="328"/>
      <c r="G122" s="272">
        <f>'[12]Расч по домам'!$Y$116</f>
        <v>0.29304893694417034</v>
      </c>
      <c r="H122" s="273">
        <f>'[11]Норм по домам'!$Q$114</f>
        <v>0.4516966083805893</v>
      </c>
      <c r="I122" s="227"/>
      <c r="J122" s="227">
        <f>'[14]Расч по домам'!$M$115</f>
        <v>0.07297248727193684</v>
      </c>
      <c r="K122" s="272">
        <f>'[16]Расч по домам'!$G$115</f>
        <v>0.0280884940533672</v>
      </c>
      <c r="L122" s="273">
        <f>'[17]Расч по домам'!$H$115</f>
        <v>0.3183193677271795</v>
      </c>
      <c r="M122" s="227">
        <f>'[15]Расч по домам'!$J$115</f>
        <v>0.3782429787732298</v>
      </c>
      <c r="N122" s="242">
        <f>'[10]Расч по домам'!$J$115</f>
        <v>0.238</v>
      </c>
      <c r="O122" s="274">
        <f>'[4]Расч. по домам на электр'!$P$114</f>
        <v>0.0694079028466305</v>
      </c>
      <c r="P122" s="227">
        <f>'[8]Расчет на дерат  и дез.'!$K$114</f>
        <v>0.03015586928279499</v>
      </c>
      <c r="Q122" s="227">
        <f>'[18]Расч. по домам на электр'!$P$114</f>
        <v>0.21478521512452342</v>
      </c>
      <c r="R122" s="291">
        <v>0.5</v>
      </c>
      <c r="S122" s="230">
        <v>0</v>
      </c>
      <c r="T122" s="227">
        <f>'[25]Расч по домам на посыпку и расч'!$H$108</f>
        <v>0.01198478410146266</v>
      </c>
      <c r="U122" s="227">
        <f>'[3]Расч по домам'!$M$116</f>
        <v>0.057392494119844775</v>
      </c>
      <c r="V122" s="230">
        <f t="shared" si="35"/>
        <v>2.664095138625729</v>
      </c>
      <c r="W122" s="231">
        <f t="shared" si="30"/>
        <v>2.797299895557016</v>
      </c>
      <c r="X122" s="230">
        <f t="shared" si="31"/>
        <v>3.356759874668419</v>
      </c>
      <c r="Y122" s="298">
        <f t="shared" si="32"/>
        <v>3.516605582985963</v>
      </c>
      <c r="Z122" s="293">
        <f t="shared" si="33"/>
        <v>2.9445262058494905</v>
      </c>
      <c r="AA122" s="294">
        <f t="shared" si="19"/>
        <v>40135.435117460416</v>
      </c>
      <c r="AB122" s="294">
        <f t="shared" si="20"/>
        <v>33446.195931217015</v>
      </c>
      <c r="AC122" s="295">
        <f t="shared" si="21"/>
        <v>2.179211318077903</v>
      </c>
      <c r="AD122" s="296">
        <f t="shared" si="22"/>
        <v>31853.519934492397</v>
      </c>
      <c r="AE122" s="277">
        <f t="shared" si="23"/>
        <v>3.5245978684018398</v>
      </c>
      <c r="AF122" s="297">
        <f t="shared" si="24"/>
        <v>0.9964423465004093</v>
      </c>
      <c r="AG122" s="170">
        <f t="shared" si="25"/>
        <v>42142.20687333344</v>
      </c>
      <c r="AH122" s="269">
        <f t="shared" si="26"/>
        <v>505706.4824800013</v>
      </c>
      <c r="AI122" s="277">
        <f t="shared" si="27"/>
        <v>4.159025484714171</v>
      </c>
      <c r="AJ122" s="170"/>
    </row>
    <row r="123" spans="1:36" ht="12.75">
      <c r="A123" s="1">
        <f t="shared" si="34"/>
        <v>73</v>
      </c>
      <c r="B123" s="228" t="s">
        <v>72</v>
      </c>
      <c r="C123" s="228">
        <v>46</v>
      </c>
      <c r="D123" s="265">
        <v>5</v>
      </c>
      <c r="E123" s="228">
        <v>2854.67</v>
      </c>
      <c r="F123" s="328"/>
      <c r="G123" s="272">
        <f>'[12]Расч по домам'!$Y$117</f>
        <v>0.49079316974174486</v>
      </c>
      <c r="H123" s="273">
        <f>'[11]Норм по домам'!$Q$115</f>
        <v>0.4528966083805893</v>
      </c>
      <c r="I123" s="227"/>
      <c r="J123" s="227">
        <f>'[14]Расч по домам'!$M$116</f>
        <v>0.07297248727193684</v>
      </c>
      <c r="K123" s="272">
        <f>'[16]Расч по домам'!$G$116</f>
        <v>0.0280884940533672</v>
      </c>
      <c r="L123" s="273">
        <f>'[6]Расч по домам'!$H$116</f>
        <v>0</v>
      </c>
      <c r="M123" s="227">
        <v>0</v>
      </c>
      <c r="N123" s="242">
        <v>0</v>
      </c>
      <c r="O123" s="274">
        <f>'[4]Расч. по домам на электр'!$P$115</f>
        <v>0.08671752988418371</v>
      </c>
      <c r="P123" s="227">
        <f>'[8]Расчет на дерат  и дез.'!$K$115</f>
        <v>0.04520166370660473</v>
      </c>
      <c r="Q123" s="227">
        <f>'[18]Расч. по домам на электр'!$P$115</f>
        <v>0.19198856610396298</v>
      </c>
      <c r="R123" s="291">
        <v>0.5</v>
      </c>
      <c r="S123" s="230">
        <v>0</v>
      </c>
      <c r="T123" s="227">
        <f>'[25]Расч по домам на посыпку и расч'!$H$108</f>
        <v>0.01198478410146266</v>
      </c>
      <c r="U123" s="227">
        <f>'[3]Расч по домам'!$M$117</f>
        <v>0.13619575297393063</v>
      </c>
      <c r="V123" s="230">
        <f t="shared" si="35"/>
        <v>2.016839056217783</v>
      </c>
      <c r="W123" s="231">
        <f t="shared" si="30"/>
        <v>2.117681009028672</v>
      </c>
      <c r="X123" s="230">
        <f t="shared" si="31"/>
        <v>2.5412172108344064</v>
      </c>
      <c r="Y123" s="298">
        <f t="shared" si="32"/>
        <v>2.662227554207474</v>
      </c>
      <c r="Z123" s="293">
        <f t="shared" si="33"/>
        <v>2.229137904240708</v>
      </c>
      <c r="AA123" s="294">
        <f t="shared" si="19"/>
        <v>7254.336535252655</v>
      </c>
      <c r="AB123" s="294">
        <f t="shared" si="20"/>
        <v>6045.28044604388</v>
      </c>
      <c r="AC123" s="295">
        <f t="shared" si="21"/>
        <v>2.541217210834407</v>
      </c>
      <c r="AD123" s="296">
        <f t="shared" si="22"/>
        <v>5757.409948613218</v>
      </c>
      <c r="AE123" s="277">
        <f t="shared" si="23"/>
        <v>2.6682780713761267</v>
      </c>
      <c r="AF123" s="297">
        <f t="shared" si="24"/>
        <v>0</v>
      </c>
      <c r="AG123" s="170">
        <f t="shared" si="25"/>
        <v>7617.053362015288</v>
      </c>
      <c r="AH123" s="269">
        <f t="shared" si="26"/>
        <v>91404.64034418346</v>
      </c>
      <c r="AI123" s="277">
        <f t="shared" si="27"/>
        <v>3.1485681242238295</v>
      </c>
      <c r="AJ123" s="170"/>
    </row>
    <row r="124" spans="1:36" ht="12.75">
      <c r="A124" s="1">
        <f t="shared" si="34"/>
        <v>74</v>
      </c>
      <c r="B124" s="228" t="s">
        <v>72</v>
      </c>
      <c r="C124" s="228">
        <v>48</v>
      </c>
      <c r="D124" s="265">
        <v>5</v>
      </c>
      <c r="E124" s="228">
        <v>2865.31</v>
      </c>
      <c r="F124" s="328"/>
      <c r="G124" s="272">
        <f>'[12]Расч по домам'!$Y$118</f>
        <v>0.5979781749735049</v>
      </c>
      <c r="H124" s="273">
        <f>'[11]Норм по домам'!$Q$116</f>
        <v>0.4528966083805893</v>
      </c>
      <c r="I124" s="227"/>
      <c r="J124" s="227">
        <f>'[14]Расч по домам'!$M$117</f>
        <v>0.07297248727193682</v>
      </c>
      <c r="K124" s="272">
        <f>'[16]Расч по домам'!$G$117</f>
        <v>0.0280884940533672</v>
      </c>
      <c r="L124" s="273">
        <f>'[6]Расч по домам'!$H$117</f>
        <v>0</v>
      </c>
      <c r="M124" s="227">
        <v>0</v>
      </c>
      <c r="N124" s="242">
        <v>0</v>
      </c>
      <c r="O124" s="274">
        <f>'[4]Расч. по домам на электр'!$P$116</f>
        <v>0.08983234225101883</v>
      </c>
      <c r="P124" s="227">
        <f>'[8]Расчет на дерат  и дез.'!$K$116</f>
        <v>0.03378744359249086</v>
      </c>
      <c r="Q124" s="227">
        <f>'[18]Расч. по домам на электр'!$P$116</f>
        <v>0.1960031471282455</v>
      </c>
      <c r="R124" s="291">
        <v>0.5</v>
      </c>
      <c r="S124" s="230">
        <v>0</v>
      </c>
      <c r="T124" s="227">
        <f>'[25]Расч по домам на посыпку и расч'!$H$108</f>
        <v>0.01198478410146266</v>
      </c>
      <c r="U124" s="227">
        <f>'[3]Расч по домам'!$M$118</f>
        <v>0.05035894428152493</v>
      </c>
      <c r="V124" s="230">
        <f t="shared" si="35"/>
        <v>2.033902426034141</v>
      </c>
      <c r="W124" s="231">
        <f t="shared" si="30"/>
        <v>2.1355975473358484</v>
      </c>
      <c r="X124" s="230">
        <f t="shared" si="31"/>
        <v>2.562717056803018</v>
      </c>
      <c r="Y124" s="298">
        <f t="shared" si="32"/>
        <v>2.684751202365067</v>
      </c>
      <c r="Z124" s="293">
        <f t="shared" si="33"/>
        <v>2.2479974182482616</v>
      </c>
      <c r="AA124" s="294">
        <f t="shared" si="19"/>
        <v>7342.978810028255</v>
      </c>
      <c r="AB124" s="294">
        <f t="shared" si="20"/>
        <v>6119.14900835688</v>
      </c>
      <c r="AC124" s="295">
        <f t="shared" si="21"/>
        <v>2.562717056803018</v>
      </c>
      <c r="AD124" s="296">
        <f t="shared" si="22"/>
        <v>5827.760960339885</v>
      </c>
      <c r="AE124" s="277">
        <f t="shared" si="23"/>
        <v>2.690852909643169</v>
      </c>
      <c r="AF124" s="297">
        <f t="shared" si="24"/>
        <v>0</v>
      </c>
      <c r="AG124" s="170">
        <f t="shared" si="25"/>
        <v>7710.1277505296675</v>
      </c>
      <c r="AH124" s="269">
        <f t="shared" si="26"/>
        <v>92521.53300635601</v>
      </c>
      <c r="AI124" s="277">
        <f t="shared" si="27"/>
        <v>3.175206433378939</v>
      </c>
      <c r="AJ124" s="170"/>
    </row>
    <row r="125" spans="1:36" ht="12.75">
      <c r="A125" s="1">
        <f t="shared" si="34"/>
        <v>75</v>
      </c>
      <c r="B125" s="228" t="s">
        <v>72</v>
      </c>
      <c r="C125" s="228">
        <v>52</v>
      </c>
      <c r="D125" s="265">
        <v>5</v>
      </c>
      <c r="E125" s="228">
        <v>2967.62</v>
      </c>
      <c r="F125" s="328"/>
      <c r="G125" s="272">
        <f>'[12]Расч по домам'!$Y$119</f>
        <v>0.881037001862323</v>
      </c>
      <c r="H125" s="273">
        <f>'[11]Норм по домам'!$Q$117</f>
        <v>0.4528966083805893</v>
      </c>
      <c r="I125" s="227"/>
      <c r="J125" s="227">
        <f>'[14]Расч по домам'!$M$118</f>
        <v>0.07297248727193684</v>
      </c>
      <c r="K125" s="272">
        <f>'[16]Расч по домам'!$G$118</f>
        <v>0.028088494053367198</v>
      </c>
      <c r="L125" s="273">
        <f>'[6]Расч по домам'!$H$118</f>
        <v>0</v>
      </c>
      <c r="M125" s="227">
        <v>0</v>
      </c>
      <c r="N125" s="242">
        <v>0</v>
      </c>
      <c r="O125" s="274">
        <f>'[4]Расч. по домам на электр'!$P$117</f>
        <v>0.08719425000079797</v>
      </c>
      <c r="P125" s="227">
        <f>'[8]Расчет на дерат  и дез.'!$K$117</f>
        <v>0.03361201905904395</v>
      </c>
      <c r="Q125" s="227">
        <f>'[18]Расч. по домам на электр'!$P$117</f>
        <v>0.19024715356845318</v>
      </c>
      <c r="R125" s="291">
        <v>0.5</v>
      </c>
      <c r="S125" s="230">
        <v>0</v>
      </c>
      <c r="T125" s="227">
        <f>'[25]Расч по домам на посыпку и расч'!$H$108</f>
        <v>0.01198478410146266</v>
      </c>
      <c r="U125" s="227">
        <f>'[3]Расч по домам'!$M$119</f>
        <v>0.04888006109414052</v>
      </c>
      <c r="V125" s="230">
        <f t="shared" si="35"/>
        <v>2.306912859392115</v>
      </c>
      <c r="W125" s="231">
        <f t="shared" si="30"/>
        <v>2.422258502361721</v>
      </c>
      <c r="X125" s="230">
        <f t="shared" si="31"/>
        <v>2.906710202834065</v>
      </c>
      <c r="Y125" s="298">
        <f t="shared" si="32"/>
        <v>3.045124974397592</v>
      </c>
      <c r="Z125" s="293">
        <f t="shared" si="33"/>
        <v>2.5497457919597064</v>
      </c>
      <c r="AA125" s="294">
        <f t="shared" si="19"/>
        <v>8626.011332134427</v>
      </c>
      <c r="AB125" s="294">
        <f t="shared" si="20"/>
        <v>7188.34277677869</v>
      </c>
      <c r="AC125" s="295">
        <f t="shared" si="21"/>
        <v>2.906710202834065</v>
      </c>
      <c r="AD125" s="296">
        <f t="shared" si="22"/>
        <v>6846.040739789228</v>
      </c>
      <c r="AE125" s="277">
        <f t="shared" si="23"/>
        <v>3.0520457129757683</v>
      </c>
      <c r="AF125" s="297">
        <f t="shared" si="24"/>
        <v>0</v>
      </c>
      <c r="AG125" s="170">
        <f t="shared" si="25"/>
        <v>9057.311898741149</v>
      </c>
      <c r="AH125" s="269">
        <f t="shared" si="26"/>
        <v>108687.74278489378</v>
      </c>
      <c r="AI125" s="277">
        <f t="shared" si="27"/>
        <v>3.6014139413114066</v>
      </c>
      <c r="AJ125" s="170"/>
    </row>
    <row r="126" spans="1:36" ht="12.75">
      <c r="A126" s="1">
        <f t="shared" si="34"/>
        <v>76</v>
      </c>
      <c r="B126" s="300" t="s">
        <v>72</v>
      </c>
      <c r="C126" s="228">
        <v>58</v>
      </c>
      <c r="D126" s="265">
        <v>9</v>
      </c>
      <c r="E126" s="228">
        <v>3248.1</v>
      </c>
      <c r="F126" s="328"/>
      <c r="G126" s="272">
        <f>'[12]Расч по домам'!$Y$120</f>
        <v>0.4827278530422913</v>
      </c>
      <c r="H126" s="273">
        <f>'[11]Норм по домам'!$Q$118</f>
        <v>0.4587966083805892</v>
      </c>
      <c r="I126" s="227"/>
      <c r="J126" s="227">
        <f>'[14]Расч по домам'!$M$119</f>
        <v>0.07297248727193684</v>
      </c>
      <c r="K126" s="272">
        <f>'[16]Расч по домам'!$G$119</f>
        <v>0.0280884940533672</v>
      </c>
      <c r="L126" s="273">
        <f>'[17]Расч по домам'!$H$119</f>
        <v>0.3183193677271795</v>
      </c>
      <c r="M126" s="227">
        <f>'[15]Расч по домам'!$J$119</f>
        <v>0.4125615763546798</v>
      </c>
      <c r="N126" s="242">
        <f>'[10]Расч по домам'!$J$119</f>
        <v>0.22413103044856994</v>
      </c>
      <c r="O126" s="274">
        <f>'[4]Расч. по домам на электр'!$P$118</f>
        <v>0.08464328290031788</v>
      </c>
      <c r="P126" s="227">
        <f>'[8]Расчет на дерат  и дез.'!$K$118</f>
        <v>0.03297517523064766</v>
      </c>
      <c r="Q126" s="227">
        <f>'[18]Расч. по домам на электр'!$P$118</f>
        <v>0.2735338199513382</v>
      </c>
      <c r="R126" s="291">
        <v>0.5</v>
      </c>
      <c r="S126" s="230">
        <v>0</v>
      </c>
      <c r="T126" s="227">
        <f>'[25]Расч по домам на посыпку и расч'!$H$108</f>
        <v>0.01198478410146266</v>
      </c>
      <c r="U126" s="227">
        <f>'[3]Расч по домам'!$M$120</f>
        <v>0.07309063682076236</v>
      </c>
      <c r="V126" s="230">
        <f t="shared" si="35"/>
        <v>2.973825116283143</v>
      </c>
      <c r="W126" s="231">
        <f t="shared" si="30"/>
        <v>3.1225163720973</v>
      </c>
      <c r="X126" s="230">
        <f t="shared" si="31"/>
        <v>3.74701964651676</v>
      </c>
      <c r="Y126" s="298">
        <f t="shared" si="32"/>
        <v>3.925449153493749</v>
      </c>
      <c r="Z126" s="293">
        <f t="shared" si="33"/>
        <v>3.2868593390497898</v>
      </c>
      <c r="AA126" s="294">
        <f t="shared" si="19"/>
        <v>12170.694513851087</v>
      </c>
      <c r="AB126" s="294">
        <f t="shared" si="20"/>
        <v>10142.24542820924</v>
      </c>
      <c r="AC126" s="295">
        <f t="shared" si="21"/>
        <v>2.543704558608419</v>
      </c>
      <c r="AD126" s="296">
        <f t="shared" si="22"/>
        <v>9659.281360199277</v>
      </c>
      <c r="AE126" s="277">
        <f>(G126+H126+J126+K126+O126+P126+Q126+R126+T126+U126)*1.05*1.2*1.05+(L126+M126+N126)*1.05*1.2</f>
        <v>3.874204874447181</v>
      </c>
      <c r="AF126" s="297">
        <f t="shared" si="24"/>
        <v>1.0132860424470573</v>
      </c>
      <c r="AG126" s="170">
        <f t="shared" si="25"/>
        <v>12583.804852691888</v>
      </c>
      <c r="AH126" s="269">
        <f t="shared" si="26"/>
        <v>151005.65823230267</v>
      </c>
      <c r="AI126" s="277">
        <f t="shared" si="27"/>
        <v>4.571561751847674</v>
      </c>
      <c r="AJ126" s="170"/>
    </row>
    <row r="127" spans="1:36" ht="12.75">
      <c r="A127" s="1">
        <f t="shared" si="34"/>
        <v>77</v>
      </c>
      <c r="B127" s="228" t="s">
        <v>72</v>
      </c>
      <c r="C127" s="228">
        <v>60</v>
      </c>
      <c r="D127" s="265">
        <v>5</v>
      </c>
      <c r="E127" s="228">
        <v>1709.26</v>
      </c>
      <c r="F127" s="328"/>
      <c r="G127" s="272">
        <f>'[12]Расч по домам'!$Y$121</f>
        <v>0.6607531774296088</v>
      </c>
      <c r="H127" s="273">
        <f>'[11]Норм по домам'!$Q$119</f>
        <v>0.41770951160639574</v>
      </c>
      <c r="I127" s="227"/>
      <c r="J127" s="227">
        <f>'[14]Расч по домам'!$M$120</f>
        <v>0.07297248727193684</v>
      </c>
      <c r="K127" s="272">
        <f>'[16]Расч по домам'!$G$120</f>
        <v>0.0280884940533672</v>
      </c>
      <c r="L127" s="273">
        <f>'[6]Расч по домам'!$H$120</f>
        <v>0</v>
      </c>
      <c r="M127" s="227">
        <v>0</v>
      </c>
      <c r="N127" s="242">
        <v>0</v>
      </c>
      <c r="O127" s="274">
        <f>'[4]Расч. по домам на электр'!$P$119</f>
        <v>0.12878859418367322</v>
      </c>
      <c r="P127" s="227">
        <f>'[8]Расчет на дерат  и дез.'!$K$119</f>
        <v>0.037281542889905574</v>
      </c>
      <c r="Q127" s="227">
        <f>'[18]Расч. по домам на электр'!$P$119</f>
        <v>0.14889806563790478</v>
      </c>
      <c r="R127" s="291">
        <v>0.5</v>
      </c>
      <c r="S127" s="230">
        <v>0</v>
      </c>
      <c r="T127" s="227">
        <f>'[25]Расч по домам на посыпку и расч'!$H$108</f>
        <v>0.01198478410146266</v>
      </c>
      <c r="U127" s="227">
        <f>'[3]Расч по домам'!$M$121</f>
        <v>0.07651254075201043</v>
      </c>
      <c r="V127" s="230">
        <f t="shared" si="35"/>
        <v>2.0829891979262656</v>
      </c>
      <c r="W127" s="231">
        <f t="shared" si="30"/>
        <v>2.187138657822579</v>
      </c>
      <c r="X127" s="230">
        <f t="shared" si="31"/>
        <v>2.6245663893870947</v>
      </c>
      <c r="Y127" s="298">
        <f t="shared" si="32"/>
        <v>2.7495457412626707</v>
      </c>
      <c r="Z127" s="293">
        <f t="shared" si="33"/>
        <v>2.3022512187606097</v>
      </c>
      <c r="AA127" s="294">
        <f t="shared" si="19"/>
        <v>4486.0663467237855</v>
      </c>
      <c r="AB127" s="294">
        <f t="shared" si="20"/>
        <v>3738.3886222698216</v>
      </c>
      <c r="AC127" s="295">
        <f t="shared" si="21"/>
        <v>2.6245663893870947</v>
      </c>
      <c r="AD127" s="296">
        <f t="shared" si="22"/>
        <v>3560.3701164474487</v>
      </c>
      <c r="AE127" s="277">
        <f t="shared" si="23"/>
        <v>2.7557947088564494</v>
      </c>
      <c r="AF127" s="297">
        <f t="shared" si="24"/>
        <v>0</v>
      </c>
      <c r="AG127" s="170">
        <f t="shared" si="25"/>
        <v>4710.369664059975</v>
      </c>
      <c r="AH127" s="269">
        <f t="shared" si="26"/>
        <v>56524.4359687197</v>
      </c>
      <c r="AI127" s="277">
        <f t="shared" si="27"/>
        <v>3.2518377564506102</v>
      </c>
      <c r="AJ127" s="170"/>
    </row>
    <row r="128" spans="1:36" ht="12.75">
      <c r="A128" s="1">
        <f t="shared" si="34"/>
        <v>78</v>
      </c>
      <c r="B128" s="300" t="s">
        <v>72</v>
      </c>
      <c r="C128" s="228">
        <v>62</v>
      </c>
      <c r="D128" s="265">
        <v>9</v>
      </c>
      <c r="E128" s="228">
        <v>3390.53</v>
      </c>
      <c r="F128" s="328"/>
      <c r="G128" s="272">
        <f>'[12]Расч по домам'!$Y$122</f>
        <v>0.556913726675967</v>
      </c>
      <c r="H128" s="273">
        <f>'[11]Норм по домам'!$Q$120</f>
        <v>0.4587966083805893</v>
      </c>
      <c r="I128" s="227"/>
      <c r="J128" s="227">
        <f>'[14]Расч по домам'!$M$121</f>
        <v>0.07297248727193684</v>
      </c>
      <c r="K128" s="272">
        <f>'[16]Расч по домам'!$G$121</f>
        <v>0.0280884940533672</v>
      </c>
      <c r="L128" s="273">
        <f>'[17]Расч по домам'!$H$121</f>
        <v>0.3183193677271795</v>
      </c>
      <c r="M128" s="227">
        <f>'[15]Расч по домам'!$J$121</f>
        <v>0.3952184466735289</v>
      </c>
      <c r="N128" s="242">
        <f>'[10]Расч по домам'!$J$121</f>
        <v>0.21471569341666347</v>
      </c>
      <c r="O128" s="274">
        <f>'[4]Расч. по домам на электр'!$P$120</f>
        <v>0.08542198780128006</v>
      </c>
      <c r="P128" s="227">
        <f>'[8]Расчет на дерат  и дез.'!$K$120</f>
        <v>0.03572401168352244</v>
      </c>
      <c r="Q128" s="227">
        <f>'[18]Расч. по домам на электр'!$P$120</f>
        <v>0.27605028810895754</v>
      </c>
      <c r="R128" s="291">
        <v>0.5</v>
      </c>
      <c r="S128" s="230">
        <v>0</v>
      </c>
      <c r="T128" s="227">
        <f>'[25]Расч по домам на посыпку и расч'!$H$108</f>
        <v>0.01198478410146266</v>
      </c>
      <c r="U128" s="227">
        <f>'[3]Расч по домам'!$M$122</f>
        <v>0.07376305919329491</v>
      </c>
      <c r="V128" s="230">
        <f t="shared" si="35"/>
        <v>3.02796895508775</v>
      </c>
      <c r="W128" s="231">
        <f t="shared" si="30"/>
        <v>3.179367402842138</v>
      </c>
      <c r="X128" s="230">
        <f t="shared" si="31"/>
        <v>3.8152408834105653</v>
      </c>
      <c r="Y128" s="298">
        <f t="shared" si="32"/>
        <v>3.9969190207158305</v>
      </c>
      <c r="Z128" s="293">
        <f t="shared" si="33"/>
        <v>3.346702529307514</v>
      </c>
      <c r="AA128" s="294">
        <f t="shared" si="19"/>
        <v>12935.688672430026</v>
      </c>
      <c r="AB128" s="294">
        <f t="shared" si="20"/>
        <v>10779.740560358354</v>
      </c>
      <c r="AC128" s="295">
        <f t="shared" si="21"/>
        <v>2.645641463560676</v>
      </c>
      <c r="AD128" s="296">
        <f t="shared" si="22"/>
        <v>10266.41958129367</v>
      </c>
      <c r="AE128" s="277">
        <f>(G128+H128+J128+K128+O128+P128+Q128+R128+T128+U128)*1.05*1.2*1.05+(L128+M128+N128)*1.05*1.2</f>
        <v>3.9475229565885988</v>
      </c>
      <c r="AF128" s="297">
        <f t="shared" si="24"/>
        <v>0.9840795881057044</v>
      </c>
      <c r="AG128" s="170">
        <f t="shared" si="25"/>
        <v>13384.195010002342</v>
      </c>
      <c r="AH128" s="269">
        <f t="shared" si="26"/>
        <v>160610.34012002812</v>
      </c>
      <c r="AI128" s="277">
        <f t="shared" si="27"/>
        <v>4.658077088774546</v>
      </c>
      <c r="AJ128" s="170"/>
    </row>
    <row r="129" spans="1:36" ht="12.75">
      <c r="A129" s="1">
        <f t="shared" si="34"/>
        <v>79</v>
      </c>
      <c r="B129" s="228" t="s">
        <v>72</v>
      </c>
      <c r="C129" s="228">
        <v>64</v>
      </c>
      <c r="D129" s="265">
        <v>5</v>
      </c>
      <c r="E129" s="228">
        <v>1686.43</v>
      </c>
      <c r="F129" s="328"/>
      <c r="G129" s="272">
        <f>'[12]Расч по домам'!$Y$123</f>
        <v>0.6738775159360305</v>
      </c>
      <c r="H129" s="273">
        <f>'[11]Норм по домам'!$Q$121</f>
        <v>0.45289660838058937</v>
      </c>
      <c r="I129" s="227"/>
      <c r="J129" s="227">
        <f>'[14]Расч по домам'!$M$122</f>
        <v>0.07297248727193682</v>
      </c>
      <c r="K129" s="272">
        <f>'[16]Расч по домам'!$G$122</f>
        <v>0.0280884940533672</v>
      </c>
      <c r="L129" s="273">
        <f>'[6]Расч по домам'!$H$122</f>
        <v>0</v>
      </c>
      <c r="M129" s="227">
        <v>0</v>
      </c>
      <c r="N129" s="242">
        <v>0</v>
      </c>
      <c r="O129" s="274">
        <f>'[4]Расч. по домам на электр'!$P$121</f>
        <v>0.08735308718515473</v>
      </c>
      <c r="P129" s="227">
        <f>'[8]Расчет на дерат  и дез.'!$K$121</f>
        <v>0.04202121246261828</v>
      </c>
      <c r="Q129" s="227">
        <f>'[18]Расч. по домам на электр'!$P$121</f>
        <v>0.1338831346492085</v>
      </c>
      <c r="R129" s="291">
        <v>0.5</v>
      </c>
      <c r="S129" s="230">
        <v>0</v>
      </c>
      <c r="T129" s="227">
        <f>'[25]Расч по домам на посыпку и расч'!$H$108</f>
        <v>0.01198478410146266</v>
      </c>
      <c r="U129" s="227">
        <f>'[3]Расч по домам'!$M$123</f>
        <v>0.06879699042407661</v>
      </c>
      <c r="V129" s="230">
        <f t="shared" si="35"/>
        <v>2.071874314464445</v>
      </c>
      <c r="W129" s="231">
        <f t="shared" si="30"/>
        <v>2.1754680301876674</v>
      </c>
      <c r="X129" s="230">
        <f t="shared" si="31"/>
        <v>2.6105616362252007</v>
      </c>
      <c r="Y129" s="298">
        <f t="shared" si="32"/>
        <v>2.7348740950930672</v>
      </c>
      <c r="Z129" s="293">
        <f t="shared" si="33"/>
        <v>2.289966347565966</v>
      </c>
      <c r="AA129" s="294">
        <f t="shared" si="19"/>
        <v>4402.529460179266</v>
      </c>
      <c r="AB129" s="294">
        <f t="shared" si="20"/>
        <v>3668.7745501493882</v>
      </c>
      <c r="AC129" s="295">
        <f t="shared" si="21"/>
        <v>2.6105616362252007</v>
      </c>
      <c r="AD129" s="296">
        <f t="shared" si="22"/>
        <v>3494.071000142274</v>
      </c>
      <c r="AE129" s="277">
        <f t="shared" si="23"/>
        <v>2.7410897180364606</v>
      </c>
      <c r="AF129" s="297">
        <f t="shared" si="24"/>
        <v>0</v>
      </c>
      <c r="AG129" s="170">
        <f t="shared" si="25"/>
        <v>4622.655933188228</v>
      </c>
      <c r="AH129" s="269">
        <f t="shared" si="26"/>
        <v>55471.87119825874</v>
      </c>
      <c r="AI129" s="277">
        <f t="shared" si="27"/>
        <v>3.2344858672830235</v>
      </c>
      <c r="AJ129" s="170"/>
    </row>
    <row r="130" spans="1:36" ht="12.75">
      <c r="A130" s="1">
        <f t="shared" si="34"/>
        <v>80</v>
      </c>
      <c r="B130" s="228" t="s">
        <v>72</v>
      </c>
      <c r="C130" s="228">
        <v>51</v>
      </c>
      <c r="D130" s="265">
        <v>9</v>
      </c>
      <c r="E130" s="228">
        <v>16415.7</v>
      </c>
      <c r="F130" s="328"/>
      <c r="G130" s="272">
        <f>'[12]Расч по домам'!$Y$124</f>
        <v>0.5099761805523574</v>
      </c>
      <c r="H130" s="273">
        <f>'[11]Норм по домам'!$Q$122</f>
        <v>0.4587966083805893</v>
      </c>
      <c r="I130" s="227"/>
      <c r="J130" s="227">
        <f>'[14]Расч по домам'!$M$123</f>
        <v>0.07297248727193684</v>
      </c>
      <c r="K130" s="272">
        <f>'[16]Расч по домам'!$G$123</f>
        <v>0.0280884940533672</v>
      </c>
      <c r="L130" s="273">
        <f>'[17]Расч по домам'!$H$123</f>
        <v>0.3183193677271795</v>
      </c>
      <c r="M130" s="227">
        <f>'[15]Расч по домам'!$J$123</f>
        <v>0.3673312743288437</v>
      </c>
      <c r="N130" s="242">
        <f>'[10]Расч по домам'!$J$123</f>
        <v>0.238</v>
      </c>
      <c r="O130" s="274">
        <f>'[4]Расч. по домам на электр'!$P$122</f>
        <v>0.07368946901870402</v>
      </c>
      <c r="P130" s="227">
        <f>'[8]Расчет на дерат  и дез.'!$K$122</f>
        <v>0.03342194768829027</v>
      </c>
      <c r="Q130" s="227">
        <f>'[18]Расч. по домам на электр'!$P$122</f>
        <v>0.21675269922879176</v>
      </c>
      <c r="R130" s="291">
        <v>0.5</v>
      </c>
      <c r="S130" s="230">
        <v>0</v>
      </c>
      <c r="T130" s="227">
        <f>'[25]Расч по домам на посыпку и расч'!$H$108</f>
        <v>0.01198478410146266</v>
      </c>
      <c r="U130" s="227">
        <f>'[3]Расч по домам'!$M$124</f>
        <v>0.04374032476435304</v>
      </c>
      <c r="V130" s="230">
        <f>G130+H130+J130+K130+L130+M130+N130+O130+P130+Q130+R130+S130+T130+U130</f>
        <v>2.873073637115876</v>
      </c>
      <c r="W130" s="231">
        <f t="shared" si="30"/>
        <v>3.01672731897167</v>
      </c>
      <c r="X130" s="230">
        <f t="shared" si="31"/>
        <v>3.6200727827660035</v>
      </c>
      <c r="Y130" s="298">
        <f t="shared" si="32"/>
        <v>3.7924572009929562</v>
      </c>
      <c r="Z130" s="293">
        <f t="shared" si="33"/>
        <v>3.1755024410228105</v>
      </c>
      <c r="AA130" s="294">
        <f t="shared" si="19"/>
        <v>59426.028780051885</v>
      </c>
      <c r="AB130" s="294">
        <f t="shared" si="20"/>
        <v>49521.690650043245</v>
      </c>
      <c r="AC130" s="295">
        <f t="shared" si="21"/>
        <v>2.4562729737754143</v>
      </c>
      <c r="AD130" s="296">
        <f t="shared" si="22"/>
        <v>47163.51490480309</v>
      </c>
      <c r="AE130" s="277">
        <f t="shared" si="23"/>
        <v>3.801076421904304</v>
      </c>
      <c r="AF130" s="297">
        <f t="shared" si="24"/>
        <v>0.9855306420560233</v>
      </c>
      <c r="AG130" s="170">
        <f t="shared" si="25"/>
        <v>62397.330219054485</v>
      </c>
      <c r="AH130" s="269">
        <f t="shared" si="26"/>
        <v>748767.9626286539</v>
      </c>
      <c r="AI130" s="277">
        <f t="shared" si="27"/>
        <v>4.485270177847078</v>
      </c>
      <c r="AJ130" s="170"/>
    </row>
    <row r="131" spans="1:36" ht="12.75">
      <c r="A131" s="1">
        <f t="shared" si="34"/>
        <v>81</v>
      </c>
      <c r="B131" s="228" t="s">
        <v>72</v>
      </c>
      <c r="C131" s="228">
        <v>53</v>
      </c>
      <c r="D131" s="265">
        <v>9</v>
      </c>
      <c r="E131" s="228">
        <v>9916</v>
      </c>
      <c r="F131" s="328"/>
      <c r="G131" s="272">
        <f>'[12]Расч по домам'!$Y$125</f>
        <v>0.4273090776334544</v>
      </c>
      <c r="H131" s="273">
        <f>'[11]Норм по домам'!$Q$123</f>
        <v>0.4587966083805892</v>
      </c>
      <c r="I131" s="227"/>
      <c r="J131" s="227">
        <f>'[14]Расч по домам'!$M$124</f>
        <v>0.07297248727193682</v>
      </c>
      <c r="K131" s="272">
        <f>'[16]Расч по домам'!$G$124</f>
        <v>0.0280884940533672</v>
      </c>
      <c r="L131" s="273">
        <f>'[17]Расч по домам'!$H$124</f>
        <v>0.3183193677271795</v>
      </c>
      <c r="M131" s="227">
        <f>'[15]Расч по домам'!$J$124</f>
        <v>0.38006756756756754</v>
      </c>
      <c r="N131" s="242">
        <f>'[10]Расч по домам'!$J$124</f>
        <v>0.238</v>
      </c>
      <c r="O131" s="274">
        <f>'[4]Расч. по домам на электр'!$P$123</f>
        <v>0.07486764148281792</v>
      </c>
      <c r="P131" s="227">
        <f>'[8]Расчет на дерат  и дез.'!$K$123</f>
        <v>0.034194340796019906</v>
      </c>
      <c r="Q131" s="227">
        <f>'[18]Расч. по домам на электр'!$P$123</f>
        <v>0.21970087029027047</v>
      </c>
      <c r="R131" s="291">
        <v>0.5</v>
      </c>
      <c r="S131" s="230">
        <v>0</v>
      </c>
      <c r="T131" s="227">
        <f>'[25]Расч по домам на посыпку и расч'!$H$108</f>
        <v>0.01198478410146266</v>
      </c>
      <c r="U131" s="227">
        <f>'[3]Расч по домам'!$M$125</f>
        <v>0.06604425035176403</v>
      </c>
      <c r="V131" s="230">
        <f t="shared" si="35"/>
        <v>2.8303454896564304</v>
      </c>
      <c r="W131" s="231">
        <f t="shared" si="30"/>
        <v>2.971862764139252</v>
      </c>
      <c r="X131" s="230">
        <f t="shared" si="31"/>
        <v>3.5662353169671026</v>
      </c>
      <c r="Y131" s="298">
        <f t="shared" si="32"/>
        <v>3.7360560463464885</v>
      </c>
      <c r="Z131" s="293">
        <f t="shared" si="33"/>
        <v>3.1282765938307917</v>
      </c>
      <c r="AA131" s="294">
        <f t="shared" si="19"/>
        <v>35362.78940304579</v>
      </c>
      <c r="AB131" s="294">
        <f t="shared" si="20"/>
        <v>29468.991169204823</v>
      </c>
      <c r="AC131" s="295">
        <f t="shared" si="21"/>
        <v>2.38638777849572</v>
      </c>
      <c r="AD131" s="296">
        <f t="shared" si="22"/>
        <v>28065.705875433163</v>
      </c>
      <c r="AE131" s="277">
        <f t="shared" si="23"/>
        <v>3.744547082815458</v>
      </c>
      <c r="AF131" s="297">
        <f t="shared" si="24"/>
        <v>0.9982669352947471</v>
      </c>
      <c r="AG131" s="170">
        <f t="shared" si="25"/>
        <v>37130.92887319808</v>
      </c>
      <c r="AH131" s="269">
        <f t="shared" si="26"/>
        <v>445571.14647837693</v>
      </c>
      <c r="AI131" s="277">
        <f t="shared" si="27"/>
        <v>4.41856555772224</v>
      </c>
      <c r="AJ131" s="170"/>
    </row>
    <row r="132" spans="1:36" ht="12.75">
      <c r="A132" s="1">
        <f t="shared" si="34"/>
        <v>82</v>
      </c>
      <c r="B132" s="228" t="s">
        <v>72</v>
      </c>
      <c r="C132" s="228">
        <v>55</v>
      </c>
      <c r="D132" s="265">
        <v>9</v>
      </c>
      <c r="E132" s="228">
        <v>9748.1</v>
      </c>
      <c r="F132" s="328"/>
      <c r="G132" s="272">
        <f>'[12]Расч по домам'!$Y$126</f>
        <v>0.25670037097690834</v>
      </c>
      <c r="H132" s="273">
        <f>'[11]Норм по домам'!$Q$124</f>
        <v>0.45879660838058933</v>
      </c>
      <c r="I132" s="227"/>
      <c r="J132" s="227">
        <f>'[14]Расч по домам'!$M$125</f>
        <v>0.07297248727193682</v>
      </c>
      <c r="K132" s="272">
        <f>'[16]Расч по домам'!$G$125</f>
        <v>0.0280884940533672</v>
      </c>
      <c r="L132" s="273">
        <f>'[17]Расч по домам'!$H$125</f>
        <v>0.3183193677271795</v>
      </c>
      <c r="M132" s="227">
        <f>'[15]Расч по домам'!$J$125</f>
        <v>0.38661380166391396</v>
      </c>
      <c r="N132" s="242">
        <f>'[10]Расч по домам'!$J$125:$J$125</f>
        <v>0.23800000000000002</v>
      </c>
      <c r="O132" s="274">
        <f>'[4]Расч. по домам на электр'!$P$124</f>
        <v>0.07462600378936769</v>
      </c>
      <c r="P132" s="227">
        <f>'[8]Расчет на дерат  и дез.'!$K$124</f>
        <v>0.0322519260163519</v>
      </c>
      <c r="Q132" s="227">
        <f>'[18]Расч. по домам на электр'!$P$124</f>
        <v>0.22352155240973437</v>
      </c>
      <c r="R132" s="291">
        <v>0.5</v>
      </c>
      <c r="S132" s="230">
        <v>0</v>
      </c>
      <c r="T132" s="227">
        <f>'[25]Расч по домам на посыпку и расч'!$H$108</f>
        <v>0.01198478410146266</v>
      </c>
      <c r="U132" s="227">
        <f>'[3]Расч по домам'!$M$126</f>
        <v>0.0437997414064295</v>
      </c>
      <c r="V132" s="230">
        <f t="shared" si="35"/>
        <v>2.6456751377972414</v>
      </c>
      <c r="W132" s="231">
        <f t="shared" si="30"/>
        <v>2.7779588946871034</v>
      </c>
      <c r="X132" s="230">
        <f t="shared" si="31"/>
        <v>3.333550673624524</v>
      </c>
      <c r="Y132" s="298">
        <f t="shared" si="32"/>
        <v>3.492291181892359</v>
      </c>
      <c r="Z132" s="293">
        <f t="shared" si="33"/>
        <v>2.9241672575653723</v>
      </c>
      <c r="AA132" s="294">
        <f t="shared" si="19"/>
        <v>32495.785321559222</v>
      </c>
      <c r="AB132" s="294">
        <f t="shared" si="20"/>
        <v>27079.821101299352</v>
      </c>
      <c r="AC132" s="295">
        <f t="shared" si="21"/>
        <v>2.145454880191746</v>
      </c>
      <c r="AD132" s="296">
        <f t="shared" si="22"/>
        <v>25790.30581076129</v>
      </c>
      <c r="AE132" s="277">
        <f t="shared" si="23"/>
        <v>3.5002282073057502</v>
      </c>
      <c r="AF132" s="297">
        <f t="shared" si="24"/>
        <v>1.0048131693910936</v>
      </c>
      <c r="AG132" s="170">
        <f t="shared" si="25"/>
        <v>34120.57458763719</v>
      </c>
      <c r="AH132" s="269">
        <f t="shared" si="26"/>
        <v>409446.8950516463</v>
      </c>
      <c r="AI132" s="277">
        <f t="shared" si="27"/>
        <v>4.130269284620785</v>
      </c>
      <c r="AJ132" s="170"/>
    </row>
    <row r="133" spans="1:36" ht="12.75">
      <c r="A133" s="1">
        <f t="shared" si="34"/>
        <v>83</v>
      </c>
      <c r="B133" s="228" t="s">
        <v>72</v>
      </c>
      <c r="C133" s="228">
        <v>57</v>
      </c>
      <c r="D133" s="265">
        <v>5</v>
      </c>
      <c r="E133" s="228">
        <v>3822.3</v>
      </c>
      <c r="F133" s="328"/>
      <c r="G133" s="272">
        <f>'[12]Расч по домам'!$Y$127</f>
        <v>0.6647306586435741</v>
      </c>
      <c r="H133" s="273">
        <f>'[11]Норм по домам'!$Q$125</f>
        <v>0.45289660838058926</v>
      </c>
      <c r="I133" s="227"/>
      <c r="J133" s="227">
        <f>'[14]Расч по домам'!$M$126</f>
        <v>0.07297248727193684</v>
      </c>
      <c r="K133" s="272">
        <f>'[16]Расч по домам'!$G$126</f>
        <v>0.0280884940533672</v>
      </c>
      <c r="L133" s="273">
        <f>'[6]Расч по домам'!$H$126</f>
        <v>0</v>
      </c>
      <c r="M133" s="227">
        <v>0</v>
      </c>
      <c r="N133" s="242">
        <v>0</v>
      </c>
      <c r="O133" s="274">
        <f>'[4]Расч. по домам на электр'!$P$125</f>
        <v>0.09874045931274292</v>
      </c>
      <c r="P133" s="227">
        <f>'[8]Расчет на дерат  и дез.'!$K$125</f>
        <v>0.03369286162781571</v>
      </c>
      <c r="Q133" s="227">
        <f>'[18]Расч. по домам на электр'!$P$125</f>
        <v>0.22102919825778347</v>
      </c>
      <c r="R133" s="291">
        <v>0.5</v>
      </c>
      <c r="S133" s="230">
        <v>0</v>
      </c>
      <c r="T133" s="227">
        <f>'[25]Расч по домам на посыпку и расч'!$H$108</f>
        <v>0.01198478410146266</v>
      </c>
      <c r="U133" s="227">
        <f>'[3]Расч по домам'!$M$127</f>
        <v>0.03785924611496478</v>
      </c>
      <c r="V133" s="230">
        <f t="shared" si="35"/>
        <v>2.1219947977642373</v>
      </c>
      <c r="W133" s="231">
        <f t="shared" si="30"/>
        <v>2.2280945376524492</v>
      </c>
      <c r="X133" s="230">
        <f t="shared" si="31"/>
        <v>2.673713445182939</v>
      </c>
      <c r="Y133" s="298">
        <f t="shared" si="32"/>
        <v>2.801033133048793</v>
      </c>
      <c r="Z133" s="293">
        <f t="shared" si="33"/>
        <v>2.3453626712131044</v>
      </c>
      <c r="AA133" s="294">
        <f t="shared" si="19"/>
        <v>10219.734901522748</v>
      </c>
      <c r="AB133" s="294">
        <f t="shared" si="20"/>
        <v>8516.445751268957</v>
      </c>
      <c r="AC133" s="295">
        <f t="shared" si="21"/>
        <v>2.6737134451829396</v>
      </c>
      <c r="AD133" s="296">
        <f t="shared" si="22"/>
        <v>8110.900715494245</v>
      </c>
      <c r="AE133" s="277">
        <f t="shared" si="23"/>
        <v>2.8073991174420865</v>
      </c>
      <c r="AF133" s="297">
        <f t="shared" si="24"/>
        <v>0</v>
      </c>
      <c r="AG133" s="170">
        <f t="shared" si="25"/>
        <v>10730.721646598888</v>
      </c>
      <c r="AH133" s="269">
        <f t="shared" si="26"/>
        <v>128768.65975918664</v>
      </c>
      <c r="AI133" s="277">
        <f t="shared" si="27"/>
        <v>3.3127309585816618</v>
      </c>
      <c r="AJ133" s="170"/>
    </row>
    <row r="134" spans="1:36" ht="12.75">
      <c r="A134" s="1">
        <f t="shared" si="34"/>
        <v>84</v>
      </c>
      <c r="B134" s="228" t="s">
        <v>72</v>
      </c>
      <c r="C134" s="228">
        <v>59</v>
      </c>
      <c r="D134" s="265">
        <v>5</v>
      </c>
      <c r="E134" s="228">
        <v>2830.5</v>
      </c>
      <c r="F134" s="328"/>
      <c r="G134" s="272">
        <f>'[12]Расч по домам'!$Y$128</f>
        <v>0.8010439490784903</v>
      </c>
      <c r="H134" s="273">
        <f>'[11]Норм по домам'!$Q$126</f>
        <v>0.45289660838058926</v>
      </c>
      <c r="I134" s="227"/>
      <c r="J134" s="227">
        <f>'[14]Расч по домам'!$M$127</f>
        <v>0.07297248727193682</v>
      </c>
      <c r="K134" s="272">
        <f>'[16]Расч по домам'!$G$127</f>
        <v>0.028088494053367198</v>
      </c>
      <c r="L134" s="273">
        <f>'[6]Расч по домам'!$H$127</f>
        <v>0</v>
      </c>
      <c r="M134" s="227">
        <v>0</v>
      </c>
      <c r="N134" s="242">
        <v>0</v>
      </c>
      <c r="O134" s="274">
        <f>'[4]Расч. по домам на электр'!$P$126</f>
        <v>0.09031359270927221</v>
      </c>
      <c r="P134" s="227">
        <f>'[8]Расчет на дерат  и дез.'!$K$126</f>
        <v>0.034023552964729434</v>
      </c>
      <c r="Q134" s="227">
        <f>'[18]Расч. по домам на электр'!$P$126</f>
        <v>0.19705317657210655</v>
      </c>
      <c r="R134" s="291">
        <v>0.5</v>
      </c>
      <c r="S134" s="230">
        <v>0</v>
      </c>
      <c r="T134" s="227">
        <f>'[25]Расч по домам на посыпку и расч'!$H$126</f>
        <v>0.01198478410146266</v>
      </c>
      <c r="U134" s="227">
        <f>'[3]Расч по домам'!$M$128</f>
        <v>0.05062872757343688</v>
      </c>
      <c r="V134" s="230">
        <f t="shared" si="35"/>
        <v>2.2390053727053916</v>
      </c>
      <c r="W134" s="231">
        <f t="shared" si="30"/>
        <v>2.3509556413406614</v>
      </c>
      <c r="X134" s="230">
        <f t="shared" si="31"/>
        <v>2.8211467696087937</v>
      </c>
      <c r="Y134" s="298">
        <f t="shared" si="32"/>
        <v>2.9554870919711167</v>
      </c>
      <c r="Z134" s="293">
        <f t="shared" si="33"/>
        <v>2.4746901487796436</v>
      </c>
      <c r="AA134" s="294">
        <f t="shared" si="19"/>
        <v>7985.255931377691</v>
      </c>
      <c r="AB134" s="294">
        <f t="shared" si="20"/>
        <v>6654.379942814742</v>
      </c>
      <c r="AC134" s="295">
        <f t="shared" si="21"/>
        <v>2.8211467696087937</v>
      </c>
      <c r="AD134" s="296">
        <f t="shared" si="22"/>
        <v>6337.504707442611</v>
      </c>
      <c r="AE134" s="277">
        <f t="shared" si="23"/>
        <v>2.9622041080892334</v>
      </c>
      <c r="AF134" s="297">
        <f t="shared" si="24"/>
        <v>0</v>
      </c>
      <c r="AG134" s="170">
        <f t="shared" si="25"/>
        <v>8384.518727946575</v>
      </c>
      <c r="AH134" s="269">
        <f t="shared" si="26"/>
        <v>100614.2247353589</v>
      </c>
      <c r="AI134" s="277">
        <f t="shared" si="27"/>
        <v>3.4954008475452953</v>
      </c>
      <c r="AJ134" s="170"/>
    </row>
    <row r="135" spans="1:36" ht="12.75">
      <c r="A135" s="1">
        <f t="shared" si="34"/>
        <v>85</v>
      </c>
      <c r="B135" s="228" t="s">
        <v>72</v>
      </c>
      <c r="C135" s="228">
        <v>61</v>
      </c>
      <c r="D135" s="265">
        <v>5</v>
      </c>
      <c r="E135" s="228">
        <v>1859.6</v>
      </c>
      <c r="F135" s="328"/>
      <c r="G135" s="272">
        <f>'[12]Расч по домам'!$Y$129</f>
        <v>0.6111245747472575</v>
      </c>
      <c r="H135" s="273">
        <f>'[11]Норм по домам'!$Q$127</f>
        <v>0.45289660838058937</v>
      </c>
      <c r="I135" s="227"/>
      <c r="J135" s="227">
        <f>'[14]Расч по домам'!$M$128</f>
        <v>0.07297248727193684</v>
      </c>
      <c r="K135" s="272">
        <f>'[16]Расч по домам'!$G$128</f>
        <v>0.0280884940533672</v>
      </c>
      <c r="L135" s="273">
        <f>'[6]Расч по домам'!$H$128</f>
        <v>0</v>
      </c>
      <c r="M135" s="227">
        <v>0</v>
      </c>
      <c r="N135" s="242">
        <v>0</v>
      </c>
      <c r="O135" s="274">
        <f>'[4]Расч. по домам на электр'!$P$127</f>
        <v>0.13057653632416935</v>
      </c>
      <c r="P135" s="227">
        <f>'[8]Расчет на дерат  и дез.'!$K$127</f>
        <v>0.03380077256757726</v>
      </c>
      <c r="Q135" s="227">
        <f>'[18]Расч. по домам на электр'!$P$127</f>
        <v>0.15096518289995592</v>
      </c>
      <c r="R135" s="291">
        <v>0.5</v>
      </c>
      <c r="S135" s="230">
        <v>0</v>
      </c>
      <c r="T135" s="227">
        <f>'[25]Расч по домам на посыпку и расч'!$H$127</f>
        <v>0.01198478410146266</v>
      </c>
      <c r="U135" s="227">
        <f>'[3]Расч по домам'!$M$129</f>
        <v>0.07757474658439842</v>
      </c>
      <c r="V135" s="230">
        <f t="shared" si="35"/>
        <v>2.0699841869307143</v>
      </c>
      <c r="W135" s="231">
        <f t="shared" si="30"/>
        <v>2.17348339627725</v>
      </c>
      <c r="X135" s="230">
        <f t="shared" si="31"/>
        <v>2.6081800755327</v>
      </c>
      <c r="Y135" s="298">
        <f t="shared" si="32"/>
        <v>2.732379126748543</v>
      </c>
      <c r="Z135" s="293">
        <f t="shared" si="33"/>
        <v>2.287877259239211</v>
      </c>
      <c r="AA135" s="294">
        <f t="shared" si="19"/>
        <v>4850.171668460609</v>
      </c>
      <c r="AB135" s="294">
        <f t="shared" si="20"/>
        <v>4041.809723717174</v>
      </c>
      <c r="AC135" s="295">
        <f t="shared" si="21"/>
        <v>2.6081800755327</v>
      </c>
      <c r="AD135" s="296">
        <f t="shared" si="22"/>
        <v>3849.342594016356</v>
      </c>
      <c r="AE135" s="277">
        <f t="shared" si="23"/>
        <v>2.7385890793093353</v>
      </c>
      <c r="AF135" s="297">
        <f t="shared" si="24"/>
        <v>0</v>
      </c>
      <c r="AG135" s="170">
        <f t="shared" si="25"/>
        <v>5092.680251883639</v>
      </c>
      <c r="AH135" s="269">
        <f t="shared" si="26"/>
        <v>61112.16302260367</v>
      </c>
      <c r="AI135" s="277">
        <f t="shared" si="27"/>
        <v>3.231535113585015</v>
      </c>
      <c r="AJ135" s="170"/>
    </row>
    <row r="136" spans="1:36" ht="12.75">
      <c r="A136" s="1">
        <f t="shared" si="34"/>
        <v>86</v>
      </c>
      <c r="B136" s="228" t="s">
        <v>72</v>
      </c>
      <c r="C136" s="228">
        <v>63</v>
      </c>
      <c r="D136" s="265">
        <v>9</v>
      </c>
      <c r="E136" s="228">
        <v>5920</v>
      </c>
      <c r="F136" s="328"/>
      <c r="G136" s="272">
        <f>'[12]Расч по домам'!$Y$130</f>
        <v>0.4105140733783784</v>
      </c>
      <c r="H136" s="273">
        <f>'[11]Норм по домам'!$Q$128</f>
        <v>0.4587966083805893</v>
      </c>
      <c r="I136" s="227"/>
      <c r="J136" s="227">
        <f>'[14]Расч по домам'!$M$129</f>
        <v>0.07297248727193684</v>
      </c>
      <c r="K136" s="272">
        <f>'[16]Расч по домам'!$G$129</f>
        <v>0.0280884940533672</v>
      </c>
      <c r="L136" s="273">
        <f>'[17]Расч по домам'!$H$129</f>
        <v>0.3183193677271795</v>
      </c>
      <c r="M136" s="227">
        <f>'[15]Расч по домам'!$J$129</f>
        <v>0.3819679054054054</v>
      </c>
      <c r="N136" s="242">
        <f>'[10]Расч по домам'!$J$129</f>
        <v>0.238</v>
      </c>
      <c r="O136" s="274">
        <f>'[4]Расч. по домам на электр'!$P$128</f>
        <v>0.07526268637384147</v>
      </c>
      <c r="P136" s="227">
        <f>'[8]Расчет на дерат  и дез.'!$K$128</f>
        <v>0.034266272522522526</v>
      </c>
      <c r="Q136" s="227">
        <f>'[18]Расч. по домам на электр'!$P$128</f>
        <v>0.2199415692821369</v>
      </c>
      <c r="R136" s="291">
        <v>0.5</v>
      </c>
      <c r="S136" s="230">
        <v>0</v>
      </c>
      <c r="T136" s="227">
        <f>'[25]Расч по домам на посыпку и расч'!$H$128</f>
        <v>0.011984784101462658</v>
      </c>
      <c r="U136" s="227">
        <f>'[3]Расч по домам'!$M$130</f>
        <v>0.06611660684474123</v>
      </c>
      <c r="V136" s="230">
        <f t="shared" si="35"/>
        <v>2.816230855341562</v>
      </c>
      <c r="W136" s="231">
        <f t="shared" si="30"/>
        <v>2.9570423981086402</v>
      </c>
      <c r="X136" s="230">
        <f t="shared" si="31"/>
        <v>3.5484508777303683</v>
      </c>
      <c r="Y136" s="298">
        <f t="shared" si="32"/>
        <v>3.7174247290508617</v>
      </c>
      <c r="Z136" s="293">
        <f t="shared" si="33"/>
        <v>3.1126762085354107</v>
      </c>
      <c r="AA136" s="294">
        <f t="shared" si="19"/>
        <v>21006.82919616378</v>
      </c>
      <c r="AB136" s="294">
        <f t="shared" si="20"/>
        <v>17505.69099680315</v>
      </c>
      <c r="AC136" s="295">
        <f t="shared" si="21"/>
        <v>2.36620891358331</v>
      </c>
      <c r="AD136" s="296">
        <f t="shared" si="22"/>
        <v>16672.08666362205</v>
      </c>
      <c r="AE136" s="277">
        <f t="shared" si="23"/>
        <v>3.7258734216168867</v>
      </c>
      <c r="AF136" s="297">
        <f t="shared" si="24"/>
        <v>1.0001672731325848</v>
      </c>
      <c r="AG136" s="170">
        <f t="shared" si="25"/>
        <v>22057.170655971968</v>
      </c>
      <c r="AH136" s="269">
        <f t="shared" si="26"/>
        <v>264686.0478716636</v>
      </c>
      <c r="AI136" s="277">
        <f t="shared" si="27"/>
        <v>4.396530637507926</v>
      </c>
      <c r="AJ136" s="170"/>
    </row>
    <row r="137" spans="1:36" ht="12.75">
      <c r="A137" s="1">
        <f t="shared" si="34"/>
        <v>87</v>
      </c>
      <c r="B137" s="228" t="s">
        <v>72</v>
      </c>
      <c r="C137" s="228">
        <v>65</v>
      </c>
      <c r="D137" s="265">
        <v>5</v>
      </c>
      <c r="E137" s="228">
        <v>4088.4</v>
      </c>
      <c r="F137" s="328"/>
      <c r="G137" s="272">
        <f>'[12]Расч по домам'!$Y$131</f>
        <v>0.6669576874408897</v>
      </c>
      <c r="H137" s="273">
        <f>'[11]Норм по домам'!$Q$129</f>
        <v>0.45289660838058926</v>
      </c>
      <c r="I137" s="227"/>
      <c r="J137" s="227">
        <f>'[14]Расч по домам'!$M$130</f>
        <v>0.07297248727193684</v>
      </c>
      <c r="K137" s="272">
        <f>'[16]Расч по домам'!$G$130</f>
        <v>0.0280884940533672</v>
      </c>
      <c r="L137" s="273">
        <f>'[6]Расч по домам'!$H$130</f>
        <v>0</v>
      </c>
      <c r="M137" s="227">
        <v>0</v>
      </c>
      <c r="N137" s="242">
        <v>0</v>
      </c>
      <c r="O137" s="274">
        <f>'[4]Расч. по домам на электр'!$P$129</f>
        <v>0.09784341664255122</v>
      </c>
      <c r="P137" s="227">
        <f>'[8]Расчет на дерат  и дез.'!$K$129</f>
        <v>0.031787292502364416</v>
      </c>
      <c r="Q137" s="227">
        <f>'[18]Расч. по домам на электр'!$P$129</f>
        <v>0.21902118023178363</v>
      </c>
      <c r="R137" s="291">
        <v>0.5</v>
      </c>
      <c r="S137" s="230">
        <v>0</v>
      </c>
      <c r="T137" s="227">
        <f>'[25]Расч по домам на посыпку и расч'!$H$129</f>
        <v>0.011984784101462658</v>
      </c>
      <c r="U137" s="227">
        <f>'[3]Расч по домам'!$M$131</f>
        <v>0.05627295057945916</v>
      </c>
      <c r="V137" s="230">
        <f t="shared" si="35"/>
        <v>2.137824901204404</v>
      </c>
      <c r="W137" s="231">
        <f t="shared" si="30"/>
        <v>2.2447161462646243</v>
      </c>
      <c r="X137" s="230">
        <f t="shared" si="31"/>
        <v>2.6936593755175493</v>
      </c>
      <c r="Y137" s="298">
        <f t="shared" si="32"/>
        <v>2.8219288695898137</v>
      </c>
      <c r="Z137" s="293">
        <f t="shared" si="33"/>
        <v>2.3628591013311837</v>
      </c>
      <c r="AA137" s="294">
        <f t="shared" si="19"/>
        <v>11012.756990865948</v>
      </c>
      <c r="AB137" s="294">
        <f t="shared" si="20"/>
        <v>9177.29749238829</v>
      </c>
      <c r="AC137" s="295">
        <f t="shared" si="21"/>
        <v>2.6936593755175493</v>
      </c>
      <c r="AD137" s="296">
        <f t="shared" si="22"/>
        <v>8740.283326084085</v>
      </c>
      <c r="AE137" s="277">
        <f t="shared" si="23"/>
        <v>2.828342344293427</v>
      </c>
      <c r="AF137" s="297">
        <f t="shared" si="24"/>
        <v>0</v>
      </c>
      <c r="AG137" s="170">
        <f t="shared" si="25"/>
        <v>11563.394840409246</v>
      </c>
      <c r="AH137" s="269">
        <f t="shared" si="26"/>
        <v>138760.73808491096</v>
      </c>
      <c r="AI137" s="277">
        <f t="shared" si="27"/>
        <v>3.3374439662662434</v>
      </c>
      <c r="AJ137" s="170"/>
    </row>
    <row r="138" spans="1:36" ht="12.75">
      <c r="A138" s="1">
        <f t="shared" si="34"/>
        <v>88</v>
      </c>
      <c r="B138" s="300" t="s">
        <v>72</v>
      </c>
      <c r="C138" s="228">
        <v>71</v>
      </c>
      <c r="D138" s="265">
        <v>9</v>
      </c>
      <c r="E138" s="228">
        <v>11685.41</v>
      </c>
      <c r="F138" s="328"/>
      <c r="G138" s="272">
        <f>'[12]Расч по домам'!$Y$132</f>
        <v>0.3134867675160735</v>
      </c>
      <c r="H138" s="273">
        <f>'[11]Норм по домам'!$Q$130</f>
        <v>0.45879660838058933</v>
      </c>
      <c r="I138" s="227"/>
      <c r="J138" s="227">
        <f>'[14]Расч по домам'!$M$131</f>
        <v>0.07297248727193684</v>
      </c>
      <c r="K138" s="272">
        <f>'[16]Расч по домам'!$G$131</f>
        <v>0.0280884940533672</v>
      </c>
      <c r="L138" s="273">
        <f>'[17]Расч по домам'!$H$131</f>
        <v>0.3183193677271795</v>
      </c>
      <c r="M138" s="227">
        <f>'[15]Расч по домам'!$J$131</f>
        <v>0.3870210801332602</v>
      </c>
      <c r="N138" s="242">
        <f>'[10]Расч по домам'!$J$131</f>
        <v>0.21026219875896524</v>
      </c>
      <c r="O138" s="274">
        <f>'[4]Расч. по домам на электр'!$P$130</f>
        <v>0.07590228861734004</v>
      </c>
      <c r="P138" s="227">
        <f>'[8]Расчет на дерат  и дез.'!$K$130</f>
        <v>0.03389782643484482</v>
      </c>
      <c r="Q138" s="227">
        <f>'[18]Расч. по домам на электр'!$P$130</f>
        <v>0.2229698711281138</v>
      </c>
      <c r="R138" s="291">
        <v>0.5</v>
      </c>
      <c r="S138" s="230">
        <v>0</v>
      </c>
      <c r="T138" s="227">
        <f>'[25]Расч по домам на посыпку и расч'!$H$130</f>
        <v>0.01198478410146266</v>
      </c>
      <c r="U138" s="227">
        <f>'[3]Расч по домам'!$M$132</f>
        <v>0.04468462951536414</v>
      </c>
      <c r="V138" s="230">
        <f t="shared" si="35"/>
        <v>2.678386403638498</v>
      </c>
      <c r="W138" s="231">
        <f t="shared" si="30"/>
        <v>2.812305723820423</v>
      </c>
      <c r="X138" s="230">
        <f t="shared" si="31"/>
        <v>3.3747668685845076</v>
      </c>
      <c r="Y138" s="298">
        <f t="shared" si="32"/>
        <v>3.535470052802818</v>
      </c>
      <c r="Z138" s="293">
        <f t="shared" si="33"/>
        <v>2.9603218145478136</v>
      </c>
      <c r="AA138" s="294">
        <f t="shared" si="19"/>
        <v>39435.53451382609</v>
      </c>
      <c r="AB138" s="294">
        <f t="shared" si="20"/>
        <v>32862.94542818841</v>
      </c>
      <c r="AC138" s="295">
        <f t="shared" si="21"/>
        <v>2.2211075338440565</v>
      </c>
      <c r="AD138" s="296">
        <f t="shared" si="22"/>
        <v>31298.043264941338</v>
      </c>
      <c r="AE138" s="301">
        <f>(G138+H138+J138+K138+O138+P138+Q138+R138+T138+U138)*1.05*1.2*1.05+(L138+M138+N138)*1.05*1.2</f>
        <v>3.48582224527671</v>
      </c>
      <c r="AF138" s="297">
        <f t="shared" si="24"/>
        <v>0.9702708182967359</v>
      </c>
      <c r="AG138" s="170">
        <f t="shared" si="25"/>
        <v>40733.262123178916</v>
      </c>
      <c r="AH138" s="269">
        <f t="shared" si="26"/>
        <v>488799.14547814697</v>
      </c>
      <c r="AI138" s="277">
        <f t="shared" si="27"/>
        <v>4.113270249426518</v>
      </c>
      <c r="AJ138" s="170"/>
    </row>
    <row r="139" spans="1:36" ht="12.75">
      <c r="A139" s="1">
        <f t="shared" si="34"/>
        <v>89</v>
      </c>
      <c r="B139" s="228" t="s">
        <v>72</v>
      </c>
      <c r="C139" s="228">
        <v>83</v>
      </c>
      <c r="D139" s="265">
        <v>5</v>
      </c>
      <c r="E139" s="228">
        <v>4164.7</v>
      </c>
      <c r="F139" s="328"/>
      <c r="G139" s="272">
        <f>'[12]Расч по домам'!$Y$133</f>
        <v>0.6824026052296686</v>
      </c>
      <c r="H139" s="273">
        <f>'[11]Норм по домам'!$Q$131</f>
        <v>0.4528966083805893</v>
      </c>
      <c r="I139" s="227"/>
      <c r="J139" s="227">
        <f>'[14]Расч по домам'!$M$132</f>
        <v>0.07297248727193682</v>
      </c>
      <c r="K139" s="272">
        <f>'[16]Расч по домам'!$G$132</f>
        <v>0.0280884940533672</v>
      </c>
      <c r="L139" s="273">
        <f>'[6]Расч по домам'!$H$132</f>
        <v>0</v>
      </c>
      <c r="M139" s="227">
        <v>0</v>
      </c>
      <c r="N139" s="242">
        <v>0</v>
      </c>
      <c r="O139" s="274">
        <f>'[4]Расч. по домам на электр'!$P$131</f>
        <v>0.09206828739022818</v>
      </c>
      <c r="P139" s="227">
        <f>'[8]Расчет на дерат  и дез.'!$K$131</f>
        <v>0.03382104353254736</v>
      </c>
      <c r="Q139" s="227">
        <f>'[18]Расч. по домам на электр'!$P$131</f>
        <v>0.2020884955752212</v>
      </c>
      <c r="R139" s="291">
        <v>0.5</v>
      </c>
      <c r="S139" s="230">
        <v>0</v>
      </c>
      <c r="T139" s="227">
        <f>'[25]Расч по домам на посыпку и расч'!$H$130</f>
        <v>0.01198478410146266</v>
      </c>
      <c r="U139" s="227">
        <f>'[3]Расч по домам'!$M$133</f>
        <v>0.051922448377581115</v>
      </c>
      <c r="V139" s="230">
        <f t="shared" si="35"/>
        <v>2.1282452539126027</v>
      </c>
      <c r="W139" s="231">
        <f t="shared" si="30"/>
        <v>2.234657516608233</v>
      </c>
      <c r="X139" s="230">
        <f t="shared" si="31"/>
        <v>2.6815890199298793</v>
      </c>
      <c r="Y139" s="298">
        <f t="shared" si="32"/>
        <v>2.809283735164636</v>
      </c>
      <c r="Z139" s="293">
        <f t="shared" si="33"/>
        <v>2.3522710701139298</v>
      </c>
      <c r="AA139" s="294">
        <f t="shared" si="19"/>
        <v>11168.013791301968</v>
      </c>
      <c r="AB139" s="294">
        <f t="shared" si="20"/>
        <v>9306.678159418307</v>
      </c>
      <c r="AC139" s="295">
        <f t="shared" si="21"/>
        <v>2.681589019929879</v>
      </c>
      <c r="AD139" s="296">
        <f t="shared" si="22"/>
        <v>8863.503008969816</v>
      </c>
      <c r="AE139" s="277">
        <f t="shared" si="23"/>
        <v>2.8156684709263735</v>
      </c>
      <c r="AF139" s="297">
        <f t="shared" si="24"/>
        <v>0</v>
      </c>
      <c r="AG139" s="170">
        <f t="shared" si="25"/>
        <v>11726.414480867068</v>
      </c>
      <c r="AH139" s="269">
        <f t="shared" si="26"/>
        <v>140716.97377040482</v>
      </c>
      <c r="AI139" s="277">
        <f t="shared" si="27"/>
        <v>3.3224887956931206</v>
      </c>
      <c r="AJ139" s="170"/>
    </row>
    <row r="140" spans="1:36" ht="12.75">
      <c r="A140" s="1">
        <f t="shared" si="34"/>
        <v>90</v>
      </c>
      <c r="B140" s="228" t="s">
        <v>134</v>
      </c>
      <c r="C140" s="228">
        <v>33</v>
      </c>
      <c r="D140" s="265">
        <v>5</v>
      </c>
      <c r="E140" s="228">
        <v>4174.92</v>
      </c>
      <c r="F140" s="328"/>
      <c r="G140" s="272">
        <f>'[12]Расч по домам'!$Y$134</f>
        <v>0.38521885896416375</v>
      </c>
      <c r="H140" s="273">
        <f>'[11]Норм по домам'!$Q$132</f>
        <v>0.4528966083805893</v>
      </c>
      <c r="I140" s="227"/>
      <c r="J140" s="227">
        <f>'[14]Расч по домам'!$M$133</f>
        <v>0.07297248727193682</v>
      </c>
      <c r="K140" s="272">
        <f>'[16]Расч по домам'!$G$133</f>
        <v>0.0280884940533672</v>
      </c>
      <c r="L140" s="273">
        <f>'[6]Расч по домам'!$H$133</f>
        <v>0</v>
      </c>
      <c r="M140" s="227">
        <v>0</v>
      </c>
      <c r="N140" s="242">
        <v>0</v>
      </c>
      <c r="O140" s="274">
        <f>'[4]Расч. по домам на электр'!$P$132</f>
        <v>0.09152829743486028</v>
      </c>
      <c r="P140" s="227">
        <f>'[8]Расчет на дерат  и дез.'!$K$132</f>
        <v>0.03393729700209824</v>
      </c>
      <c r="Q140" s="227">
        <f>'[18]Расч. по домам на электр'!$P$132</f>
        <v>0.2009032258064516</v>
      </c>
      <c r="R140" s="291">
        <v>0.5</v>
      </c>
      <c r="S140" s="230">
        <v>0</v>
      </c>
      <c r="T140" s="227">
        <f>'[25]Расч по домам на посыпку и расч'!$H$130</f>
        <v>0.01198478410146266</v>
      </c>
      <c r="U140" s="227">
        <f>'[3]Расч по домам'!$M$134</f>
        <v>0.05161791788856304</v>
      </c>
      <c r="V140" s="230">
        <f t="shared" si="35"/>
        <v>1.829147970903493</v>
      </c>
      <c r="W140" s="231">
        <f t="shared" si="30"/>
        <v>1.9206053694486678</v>
      </c>
      <c r="X140" s="230">
        <f t="shared" si="31"/>
        <v>2.304726443338401</v>
      </c>
      <c r="Y140" s="298">
        <f t="shared" si="32"/>
        <v>2.414475321592611</v>
      </c>
      <c r="Z140" s="293">
        <f t="shared" si="33"/>
        <v>2.0216898625775452</v>
      </c>
      <c r="AA140" s="294">
        <f t="shared" si="19"/>
        <v>9622.048522822359</v>
      </c>
      <c r="AB140" s="294">
        <f t="shared" si="20"/>
        <v>8018.373769018633</v>
      </c>
      <c r="AC140" s="295">
        <f t="shared" si="21"/>
        <v>2.304726443338401</v>
      </c>
      <c r="AD140" s="296">
        <f t="shared" si="22"/>
        <v>7636.546446684411</v>
      </c>
      <c r="AE140" s="277">
        <f t="shared" si="23"/>
        <v>2.4199627655053213</v>
      </c>
      <c r="AF140" s="297">
        <f t="shared" si="24"/>
        <v>0</v>
      </c>
      <c r="AG140" s="170">
        <f t="shared" si="25"/>
        <v>10103.150948963475</v>
      </c>
      <c r="AH140" s="269">
        <f t="shared" si="26"/>
        <v>121237.8113875617</v>
      </c>
      <c r="AI140" s="277">
        <f t="shared" si="27"/>
        <v>2.855556063296279</v>
      </c>
      <c r="AJ140" s="170"/>
    </row>
    <row r="141" spans="1:36" ht="12.75">
      <c r="A141" s="1">
        <f t="shared" si="34"/>
        <v>91</v>
      </c>
      <c r="B141" s="228" t="s">
        <v>134</v>
      </c>
      <c r="C141" s="228">
        <v>35</v>
      </c>
      <c r="D141" s="265">
        <v>5</v>
      </c>
      <c r="E141" s="228">
        <v>3862.97</v>
      </c>
      <c r="F141" s="328"/>
      <c r="G141" s="272">
        <f>'[12]Расч по домам'!$Y$135</f>
        <v>0.8099147324357511</v>
      </c>
      <c r="H141" s="273">
        <f>'[11]Норм по домам'!$Q$133</f>
        <v>0.4528966083805893</v>
      </c>
      <c r="I141" s="227"/>
      <c r="J141" s="227">
        <f>'[14]Расч по домам'!$M$134</f>
        <v>0.07297248727193684</v>
      </c>
      <c r="K141" s="272">
        <f>'[16]Расч по домам'!$G$134</f>
        <v>0.0280884940533672</v>
      </c>
      <c r="L141" s="273">
        <f>'[6]Расч по домам'!$H$134</f>
        <v>0</v>
      </c>
      <c r="M141" s="227">
        <v>0</v>
      </c>
      <c r="N141" s="242">
        <v>0</v>
      </c>
      <c r="O141" s="274">
        <f>'[4]Расч. по домам на электр'!$P$133</f>
        <v>0.10088180603982337</v>
      </c>
      <c r="P141" s="227">
        <f>'[8]Расчет на дерат  и дез.'!$K$133</f>
        <v>0.033277784537113504</v>
      </c>
      <c r="Q141" s="227">
        <f>'[18]Расч. по домам на электр'!$P$133</f>
        <v>0.22143403544685664</v>
      </c>
      <c r="R141" s="291">
        <v>0.5</v>
      </c>
      <c r="S141" s="230">
        <v>0</v>
      </c>
      <c r="T141" s="227">
        <f>'[25]Расч по домам на посыпку и расч'!$H$130</f>
        <v>0.01198478410146266</v>
      </c>
      <c r="U141" s="227">
        <f>'[3]Расч по домам'!$M$135</f>
        <v>0.05689288369336852</v>
      </c>
      <c r="V141" s="230">
        <f t="shared" si="35"/>
        <v>2.2883436159602697</v>
      </c>
      <c r="W141" s="231">
        <f t="shared" si="30"/>
        <v>2.402760796758283</v>
      </c>
      <c r="X141" s="230">
        <f t="shared" si="31"/>
        <v>2.8833129561099398</v>
      </c>
      <c r="Y141" s="298">
        <f t="shared" si="32"/>
        <v>3.0206135730675565</v>
      </c>
      <c r="Z141" s="293">
        <f t="shared" si="33"/>
        <v>2.5292218913245086</v>
      </c>
      <c r="AA141" s="294">
        <f t="shared" si="19"/>
        <v>11138.151450064013</v>
      </c>
      <c r="AB141" s="294">
        <f t="shared" si="20"/>
        <v>9281.792875053345</v>
      </c>
      <c r="AC141" s="295">
        <f t="shared" si="21"/>
        <v>2.8833129561099398</v>
      </c>
      <c r="AD141" s="296">
        <f t="shared" si="22"/>
        <v>8839.802738146043</v>
      </c>
      <c r="AE141" s="277">
        <f t="shared" si="23"/>
        <v>3.0274786039154367</v>
      </c>
      <c r="AF141" s="297">
        <f t="shared" si="24"/>
        <v>0</v>
      </c>
      <c r="AG141" s="170">
        <f t="shared" si="25"/>
        <v>11695.059022567213</v>
      </c>
      <c r="AH141" s="269">
        <f t="shared" si="26"/>
        <v>140340.70827080656</v>
      </c>
      <c r="AI141" s="277">
        <f t="shared" si="27"/>
        <v>3.572424752620215</v>
      </c>
      <c r="AJ141" s="170"/>
    </row>
    <row r="142" spans="1:36" ht="12.75">
      <c r="A142" s="1">
        <f t="shared" si="34"/>
        <v>92</v>
      </c>
      <c r="B142" s="228" t="s">
        <v>134</v>
      </c>
      <c r="C142" s="228">
        <v>37</v>
      </c>
      <c r="D142" s="265">
        <v>5</v>
      </c>
      <c r="E142" s="228">
        <v>2780.1</v>
      </c>
      <c r="F142" s="328"/>
      <c r="G142" s="272">
        <f>'[12]Расч по домам'!$Y$136</f>
        <v>0.9544118453293047</v>
      </c>
      <c r="H142" s="273">
        <f>'[11]Норм по домам'!$Q$134</f>
        <v>0.4528966083805892</v>
      </c>
      <c r="I142" s="227"/>
      <c r="J142" s="227">
        <f>'[14]Расч по домам'!$M$135</f>
        <v>0.07297248727193682</v>
      </c>
      <c r="K142" s="272">
        <f>'[16]Расч по домам'!$G$135</f>
        <v>0.0280884940533672</v>
      </c>
      <c r="L142" s="273">
        <f>'[6]Расч по домам'!$H$135</f>
        <v>0</v>
      </c>
      <c r="M142" s="227">
        <v>0</v>
      </c>
      <c r="N142" s="242">
        <v>0</v>
      </c>
      <c r="O142" s="274">
        <f>'[4]Расч. по домам на электр'!$P$134</f>
        <v>0.0867006697435366</v>
      </c>
      <c r="P142" s="227">
        <f>'[8]Расчет на дерат  и дез.'!$K$134</f>
        <v>0</v>
      </c>
      <c r="Q142" s="227">
        <f>'[18]Расч. по домам на электр'!$P$134</f>
        <v>0.20080753306708676</v>
      </c>
      <c r="R142" s="291">
        <v>0.5</v>
      </c>
      <c r="S142" s="230">
        <v>0</v>
      </c>
      <c r="T142" s="227">
        <f>'[25]Расч по домам на посыпку и расч'!$H$130</f>
        <v>0.01198478410146266</v>
      </c>
      <c r="U142" s="227">
        <f>'[3]Расч по домам'!$M$136</f>
        <v>0.04815377618192699</v>
      </c>
      <c r="V142" s="230">
        <f t="shared" si="35"/>
        <v>2.356016198129211</v>
      </c>
      <c r="W142" s="231">
        <f t="shared" si="30"/>
        <v>2.4738170080356716</v>
      </c>
      <c r="X142" s="230">
        <f t="shared" si="31"/>
        <v>2.9685804096428057</v>
      </c>
      <c r="Y142" s="298">
        <f t="shared" si="32"/>
        <v>3.1099413815305588</v>
      </c>
      <c r="Z142" s="293">
        <f t="shared" si="33"/>
        <v>2.604017903195444</v>
      </c>
      <c r="AA142" s="294">
        <f t="shared" si="19"/>
        <v>8252.950396847964</v>
      </c>
      <c r="AB142" s="294">
        <f t="shared" si="20"/>
        <v>6877.45866403997</v>
      </c>
      <c r="AC142" s="295">
        <f t="shared" si="21"/>
        <v>2.9685804096428057</v>
      </c>
      <c r="AD142" s="296">
        <f t="shared" si="22"/>
        <v>6549.96063241902</v>
      </c>
      <c r="AE142" s="277">
        <f t="shared" si="23"/>
        <v>3.1170094301249462</v>
      </c>
      <c r="AF142" s="297">
        <f t="shared" si="24"/>
        <v>0</v>
      </c>
      <c r="AG142" s="170">
        <f t="shared" si="25"/>
        <v>8665.597916690363</v>
      </c>
      <c r="AH142" s="269">
        <f t="shared" si="26"/>
        <v>103987.17500028436</v>
      </c>
      <c r="AI142" s="277">
        <f t="shared" si="27"/>
        <v>3.6780711275474363</v>
      </c>
      <c r="AJ142" s="170"/>
    </row>
    <row r="143" spans="1:36" ht="12.75">
      <c r="A143" s="1">
        <f t="shared" si="34"/>
        <v>93</v>
      </c>
      <c r="B143" s="228" t="s">
        <v>134</v>
      </c>
      <c r="C143" s="228">
        <v>39</v>
      </c>
      <c r="D143" s="265">
        <v>5</v>
      </c>
      <c r="E143" s="228">
        <v>3883.24</v>
      </c>
      <c r="F143" s="328"/>
      <c r="G143" s="272">
        <f>'[12]Расч по домам'!$Y$137</f>
        <v>0.5714682617607977</v>
      </c>
      <c r="H143" s="273">
        <f>'[11]Норм по домам'!$Q$135</f>
        <v>0.4528966083805893</v>
      </c>
      <c r="I143" s="227"/>
      <c r="J143" s="227">
        <f>'[14]Расч по домам'!$M$136</f>
        <v>0.07297248727193684</v>
      </c>
      <c r="K143" s="272">
        <f>'[16]Расч по домам'!$G$136</f>
        <v>0.0280884940533672</v>
      </c>
      <c r="L143" s="273">
        <f>'[6]Расч по домам'!$H$136</f>
        <v>0</v>
      </c>
      <c r="M143" s="227">
        <v>0</v>
      </c>
      <c r="N143" s="242">
        <v>0</v>
      </c>
      <c r="O143" s="274">
        <f>'[4]Расч. по домам на электр'!$P$135</f>
        <v>0.10125271508609036</v>
      </c>
      <c r="P143" s="227">
        <f>'[8]Расчет на дерат  и дез.'!$K$135</f>
        <v>0.03297924756989867</v>
      </c>
      <c r="Q143" s="227">
        <f>'[18]Расч. по домам на электр'!$P$135</f>
        <v>0.22224817518248172</v>
      </c>
      <c r="R143" s="291">
        <v>0.5</v>
      </c>
      <c r="S143" s="230">
        <v>0</v>
      </c>
      <c r="T143" s="227">
        <f>'[25]Расч по домам на посыпку и расч'!$H$130</f>
        <v>0.01198478410146266</v>
      </c>
      <c r="U143" s="227">
        <f>'[3]Расч по домам'!$M$137</f>
        <v>0.05710206001622059</v>
      </c>
      <c r="V143" s="230">
        <f t="shared" si="35"/>
        <v>2.0509928334228453</v>
      </c>
      <c r="W143" s="231">
        <f t="shared" si="30"/>
        <v>2.1535424750939876</v>
      </c>
      <c r="X143" s="230">
        <f t="shared" si="31"/>
        <v>2.584250970112785</v>
      </c>
      <c r="Y143" s="298">
        <f t="shared" si="32"/>
        <v>2.707310540118156</v>
      </c>
      <c r="Z143" s="293">
        <f t="shared" si="33"/>
        <v>2.266886815888408</v>
      </c>
      <c r="AA143" s="294">
        <f t="shared" si="19"/>
        <v>10035.266737180771</v>
      </c>
      <c r="AB143" s="294">
        <f t="shared" si="20"/>
        <v>8362.722280983975</v>
      </c>
      <c r="AC143" s="295">
        <f t="shared" si="21"/>
        <v>2.5842509701127843</v>
      </c>
      <c r="AD143" s="296">
        <f t="shared" si="22"/>
        <v>7964.497410460929</v>
      </c>
      <c r="AE143" s="277">
        <f t="shared" si="23"/>
        <v>2.7134635186184246</v>
      </c>
      <c r="AF143" s="297">
        <f t="shared" si="24"/>
        <v>0</v>
      </c>
      <c r="AG143" s="170">
        <f t="shared" si="25"/>
        <v>10537.03007403981</v>
      </c>
      <c r="AH143" s="269">
        <f t="shared" si="26"/>
        <v>126444.36088847773</v>
      </c>
      <c r="AI143" s="277">
        <f t="shared" si="27"/>
        <v>3.201886951969741</v>
      </c>
      <c r="AJ143" s="170"/>
    </row>
    <row r="144" spans="1:36" ht="12.75">
      <c r="A144" s="1">
        <f t="shared" si="34"/>
        <v>94</v>
      </c>
      <c r="B144" s="228" t="s">
        <v>92</v>
      </c>
      <c r="C144" s="228">
        <v>2</v>
      </c>
      <c r="D144" s="265">
        <v>5</v>
      </c>
      <c r="E144" s="228">
        <v>4257.33</v>
      </c>
      <c r="F144" s="328"/>
      <c r="G144" s="272">
        <f>'[12]Расч по домам'!$Y$138</f>
        <v>0.7925805982309727</v>
      </c>
      <c r="H144" s="273">
        <f>'[11]Норм по домам'!$Q$136</f>
        <v>0.4528966083805892</v>
      </c>
      <c r="I144" s="227"/>
      <c r="J144" s="227">
        <f>'[14]Расч по домам'!$M$137</f>
        <v>0.07297248727193684</v>
      </c>
      <c r="K144" s="272">
        <f>'[16]Расч по домам'!$G$137</f>
        <v>0.0280884940533672</v>
      </c>
      <c r="L144" s="273">
        <f>'[6]Расч по домам'!$H$137</f>
        <v>0</v>
      </c>
      <c r="M144" s="227">
        <v>0</v>
      </c>
      <c r="N144" s="242">
        <v>0</v>
      </c>
      <c r="O144" s="274">
        <f>'[4]Расч. по домам на электр'!$P$136</f>
        <v>0.0900949683922562</v>
      </c>
      <c r="P144" s="227">
        <f>'[8]Расчет на дерат  и дез.'!$K$136</f>
        <v>0.03381172393652047</v>
      </c>
      <c r="Q144" s="227">
        <f>'[18]Расч. по домам на электр'!$P$136</f>
        <v>0.19775709027928118</v>
      </c>
      <c r="R144" s="291">
        <v>0.5</v>
      </c>
      <c r="S144" s="230">
        <v>0</v>
      </c>
      <c r="T144" s="227">
        <f>'[25]Расч по домам на посыпку и расч'!$H$130</f>
        <v>0.01198478410146266</v>
      </c>
      <c r="U144" s="227">
        <f>'[3]Расч по домам'!$M$138</f>
        <v>0.05080958360395467</v>
      </c>
      <c r="V144" s="230">
        <f t="shared" si="35"/>
        <v>2.2309963382503413</v>
      </c>
      <c r="W144" s="231">
        <f t="shared" si="30"/>
        <v>2.3425461551628586</v>
      </c>
      <c r="X144" s="230">
        <f t="shared" si="31"/>
        <v>2.8110553861954304</v>
      </c>
      <c r="Y144" s="298">
        <f t="shared" si="32"/>
        <v>2.9449151664904503</v>
      </c>
      <c r="Z144" s="293">
        <f t="shared" si="33"/>
        <v>2.465838058066167</v>
      </c>
      <c r="AA144" s="294">
        <f t="shared" si="19"/>
        <v>11967.590427311392</v>
      </c>
      <c r="AB144" s="294">
        <f t="shared" si="20"/>
        <v>9972.992022759492</v>
      </c>
      <c r="AC144" s="295">
        <f t="shared" si="21"/>
        <v>2.8110553861954304</v>
      </c>
      <c r="AD144" s="296">
        <f t="shared" si="22"/>
        <v>9498.087640723325</v>
      </c>
      <c r="AE144" s="277">
        <f t="shared" si="23"/>
        <v>2.951608155505202</v>
      </c>
      <c r="AF144" s="297">
        <f t="shared" si="24"/>
        <v>0</v>
      </c>
      <c r="AG144" s="170">
        <f t="shared" si="25"/>
        <v>12565.96994867696</v>
      </c>
      <c r="AH144" s="269">
        <f t="shared" si="26"/>
        <v>150791.63938412353</v>
      </c>
      <c r="AI144" s="277">
        <f t="shared" si="27"/>
        <v>3.482897623496138</v>
      </c>
      <c r="AJ144" s="170"/>
    </row>
    <row r="145" spans="1:36" ht="12.75">
      <c r="A145" s="1">
        <f t="shared" si="34"/>
        <v>95</v>
      </c>
      <c r="B145" s="228" t="s">
        <v>92</v>
      </c>
      <c r="C145" s="228">
        <v>4</v>
      </c>
      <c r="D145" s="265">
        <v>5</v>
      </c>
      <c r="E145" s="228">
        <v>4791.35</v>
      </c>
      <c r="F145" s="328"/>
      <c r="G145" s="272">
        <f>'[12]Расч по домам'!$Y$139</f>
        <v>0.4864528521884925</v>
      </c>
      <c r="H145" s="273">
        <f>'[11]Норм по домам'!$Q$137</f>
        <v>0.4528966083805892</v>
      </c>
      <c r="I145" s="227"/>
      <c r="J145" s="227">
        <f>'[14]Расч по домам'!$M$138</f>
        <v>0.07297248727193684</v>
      </c>
      <c r="K145" s="272">
        <f>'[16]Расч по домам'!$G$138</f>
        <v>0.028088494053367198</v>
      </c>
      <c r="L145" s="273">
        <f>'[6]Расч по домам'!$H$138</f>
        <v>0</v>
      </c>
      <c r="M145" s="227">
        <v>0</v>
      </c>
      <c r="N145" s="242">
        <v>0</v>
      </c>
      <c r="O145" s="274">
        <f>'[4]Расч. по домам на электр'!$P$137</f>
        <v>0.08161555744245985</v>
      </c>
      <c r="P145" s="227">
        <f>'[8]Расчет на дерат  и дез.'!$K$137</f>
        <v>0.03316270466569965</v>
      </c>
      <c r="Q145" s="227">
        <f>'[18]Расч. по домам на электр'!$P$137</f>
        <v>0.17914491174547828</v>
      </c>
      <c r="R145" s="291">
        <v>0.5</v>
      </c>
      <c r="S145" s="230">
        <v>0</v>
      </c>
      <c r="T145" s="227">
        <f>'[25]Расч по домам на посыпку и расч'!$H$130</f>
        <v>0.01198478410146266</v>
      </c>
      <c r="U145" s="227">
        <f>'[3]Расч по домам'!$M$139</f>
        <v>0.04602757027674874</v>
      </c>
      <c r="V145" s="230">
        <f t="shared" si="35"/>
        <v>1.892345970126235</v>
      </c>
      <c r="W145" s="231">
        <f t="shared" si="30"/>
        <v>1.986963268632547</v>
      </c>
      <c r="X145" s="230">
        <f t="shared" si="31"/>
        <v>2.384355922359056</v>
      </c>
      <c r="Y145" s="298">
        <f t="shared" si="32"/>
        <v>2.4978966805666305</v>
      </c>
      <c r="Z145" s="293">
        <f t="shared" si="33"/>
        <v>2.0915402827711023</v>
      </c>
      <c r="AA145" s="294">
        <f t="shared" si="19"/>
        <v>11424.283748595064</v>
      </c>
      <c r="AB145" s="294">
        <f t="shared" si="20"/>
        <v>9520.236457162555</v>
      </c>
      <c r="AC145" s="295">
        <f t="shared" si="21"/>
        <v>2.384355922359056</v>
      </c>
      <c r="AD145" s="296">
        <f t="shared" si="22"/>
        <v>9066.891863964338</v>
      </c>
      <c r="AE145" s="277">
        <f t="shared" si="23"/>
        <v>2.503573718477009</v>
      </c>
      <c r="AF145" s="297">
        <f t="shared" si="24"/>
        <v>0</v>
      </c>
      <c r="AG145" s="170">
        <f t="shared" si="25"/>
        <v>11995.497936024818</v>
      </c>
      <c r="AH145" s="269">
        <f t="shared" si="26"/>
        <v>143945.97523229782</v>
      </c>
      <c r="AI145" s="277">
        <f t="shared" si="27"/>
        <v>2.9542169878028703</v>
      </c>
      <c r="AJ145" s="170"/>
    </row>
    <row r="146" spans="1:36" ht="12.75">
      <c r="A146" s="1">
        <f t="shared" si="34"/>
        <v>96</v>
      </c>
      <c r="B146" s="228" t="s">
        <v>92</v>
      </c>
      <c r="C146" s="228">
        <v>10</v>
      </c>
      <c r="D146" s="265">
        <v>5</v>
      </c>
      <c r="E146" s="228">
        <v>4782.6</v>
      </c>
      <c r="F146" s="328"/>
      <c r="G146" s="272">
        <f>'[12]Расч по домам'!$Y$140</f>
        <v>0.4509307530074297</v>
      </c>
      <c r="H146" s="273">
        <f>'[11]Норм по домам'!$Q$138</f>
        <v>0.45289660838058937</v>
      </c>
      <c r="I146" s="227"/>
      <c r="J146" s="227">
        <f>'[14]Расч по домам'!$M$139</f>
        <v>0.07297248727193684</v>
      </c>
      <c r="K146" s="272">
        <f>'[16]Расч по домам'!$G$139</f>
        <v>0.0280884940533672</v>
      </c>
      <c r="L146" s="273">
        <f>'[6]Расч по домам'!$H$139</f>
        <v>0</v>
      </c>
      <c r="M146" s="227">
        <v>0</v>
      </c>
      <c r="N146" s="242">
        <v>0</v>
      </c>
      <c r="O146" s="274">
        <f>'[4]Расч. по домам на электр'!$P$138</f>
        <v>0.08167607141997738</v>
      </c>
      <c r="P146" s="227">
        <f>'[8]Расчет на дерат  и дез.'!$K$138</f>
        <v>0.03319683156999679</v>
      </c>
      <c r="Q146" s="227">
        <f>'[18]Расч. по домам на электр'!$P$138</f>
        <v>0.17927773900907185</v>
      </c>
      <c r="R146" s="291">
        <v>0.5</v>
      </c>
      <c r="S146" s="230">
        <v>0</v>
      </c>
      <c r="T146" s="227">
        <f>'[25]Расч по домам на посыпку и расч'!$H$130</f>
        <v>0.01198478410146266</v>
      </c>
      <c r="U146" s="227">
        <f>'[3]Расч по домам'!$M$140</f>
        <v>0.046061697487787844</v>
      </c>
      <c r="V146" s="230">
        <f t="shared" si="35"/>
        <v>1.8570854663016194</v>
      </c>
      <c r="W146" s="231">
        <f t="shared" si="30"/>
        <v>1.9499397396167004</v>
      </c>
      <c r="X146" s="230">
        <f t="shared" si="31"/>
        <v>2.3399276875400403</v>
      </c>
      <c r="Y146" s="298">
        <f t="shared" si="32"/>
        <v>2.451352815518138</v>
      </c>
      <c r="Z146" s="293">
        <f t="shared" si="33"/>
        <v>2.0525681469649477</v>
      </c>
      <c r="AA146" s="294">
        <f t="shared" si="19"/>
        <v>11190.938158428999</v>
      </c>
      <c r="AB146" s="294">
        <f t="shared" si="20"/>
        <v>9325.781798690832</v>
      </c>
      <c r="AC146" s="295">
        <f t="shared" si="21"/>
        <v>2.3399276875400408</v>
      </c>
      <c r="AD146" s="296">
        <f t="shared" si="22"/>
        <v>8881.696951134125</v>
      </c>
      <c r="AE146" s="277">
        <f t="shared" si="23"/>
        <v>2.4569240719170424</v>
      </c>
      <c r="AF146" s="297">
        <f t="shared" si="24"/>
        <v>0</v>
      </c>
      <c r="AG146" s="170">
        <f t="shared" si="25"/>
        <v>11750.485066350448</v>
      </c>
      <c r="AH146" s="269">
        <f t="shared" si="26"/>
        <v>141005.82079620537</v>
      </c>
      <c r="AI146" s="277">
        <f t="shared" si="27"/>
        <v>2.89917040486211</v>
      </c>
      <c r="AJ146" s="170"/>
    </row>
    <row r="147" spans="1:36" ht="12.75">
      <c r="A147" s="1">
        <f t="shared" si="34"/>
        <v>97</v>
      </c>
      <c r="B147" s="228" t="s">
        <v>106</v>
      </c>
      <c r="C147" s="228">
        <v>43</v>
      </c>
      <c r="D147" s="265">
        <v>5</v>
      </c>
      <c r="E147" s="228">
        <v>2850.02</v>
      </c>
      <c r="F147" s="328"/>
      <c r="G147" s="272">
        <f>'[12]Расч по домам'!$Y$141</f>
        <v>0.8836863075112923</v>
      </c>
      <c r="H147" s="273">
        <f>'[11]Норм по домам'!$Q$139</f>
        <v>0.4528966083805892</v>
      </c>
      <c r="I147" s="227"/>
      <c r="J147" s="227">
        <f>'[14]Расч по домам'!$M$140</f>
        <v>0.07297248727193684</v>
      </c>
      <c r="K147" s="272">
        <f>'[16]Расч по домам'!$G$140</f>
        <v>0.0280884940533672</v>
      </c>
      <c r="L147" s="273">
        <f>'[6]Расч по домам'!$H$140</f>
        <v>0</v>
      </c>
      <c r="M147" s="227">
        <v>0</v>
      </c>
      <c r="N147" s="242">
        <v>0</v>
      </c>
      <c r="O147" s="274">
        <f>'[4]Расч. по домам на электр'!$P$139</f>
        <v>0.09075737811262016</v>
      </c>
      <c r="P147" s="227">
        <f>'[8]Расчет на дерат  и дез.'!$K$139</f>
        <v>0.02247571946863531</v>
      </c>
      <c r="Q147" s="227">
        <f>'[18]Расч. по домам на электр'!$P$139</f>
        <v>0.19802146186364128</v>
      </c>
      <c r="R147" s="291">
        <v>0.5</v>
      </c>
      <c r="S147" s="230">
        <v>0</v>
      </c>
      <c r="T147" s="227">
        <f>'[25]Расч по домам на посыпку и расч'!$H$130</f>
        <v>0.01198478410146266</v>
      </c>
      <c r="U147" s="227">
        <f>'[3]Расч по домам'!$M$141</f>
        <v>0.05087750840047694</v>
      </c>
      <c r="V147" s="230">
        <f t="shared" si="35"/>
        <v>2.3117607491640224</v>
      </c>
      <c r="W147" s="231">
        <f t="shared" si="30"/>
        <v>2.4273487866222236</v>
      </c>
      <c r="X147" s="230">
        <f t="shared" si="31"/>
        <v>2.9128185439466683</v>
      </c>
      <c r="Y147" s="298">
        <f t="shared" si="32"/>
        <v>3.0515241888965097</v>
      </c>
      <c r="Z147" s="293">
        <f t="shared" si="33"/>
        <v>2.55510398591813</v>
      </c>
      <c r="AA147" s="294">
        <f t="shared" si="19"/>
        <v>8301.591106618884</v>
      </c>
      <c r="AB147" s="294">
        <f t="shared" si="20"/>
        <v>6917.99258884907</v>
      </c>
      <c r="AC147" s="295">
        <f t="shared" si="21"/>
        <v>2.912818543946668</v>
      </c>
      <c r="AD147" s="296">
        <f t="shared" si="22"/>
        <v>6588.564370332447</v>
      </c>
      <c r="AE147" s="277">
        <f t="shared" si="23"/>
        <v>3.0584594711440016</v>
      </c>
      <c r="AF147" s="297">
        <f t="shared" si="24"/>
        <v>0</v>
      </c>
      <c r="AG147" s="170">
        <f t="shared" si="25"/>
        <v>8716.670661949827</v>
      </c>
      <c r="AH147" s="269">
        <f t="shared" si="26"/>
        <v>104600.04794339792</v>
      </c>
      <c r="AI147" s="277">
        <f t="shared" si="27"/>
        <v>3.608982175949922</v>
      </c>
      <c r="AJ147" s="170"/>
    </row>
    <row r="148" spans="1:36" ht="12.75">
      <c r="A148" s="1">
        <f t="shared" si="34"/>
        <v>98</v>
      </c>
      <c r="B148" s="228" t="s">
        <v>106</v>
      </c>
      <c r="C148" s="228">
        <v>47</v>
      </c>
      <c r="D148" s="265">
        <v>5</v>
      </c>
      <c r="E148" s="228">
        <v>2857.54</v>
      </c>
      <c r="F148" s="328"/>
      <c r="G148" s="272">
        <f>'[12]Расч по домам'!$Y$142</f>
        <v>0.850911304875289</v>
      </c>
      <c r="H148" s="273">
        <f>'[11]Норм по домам'!$Q$140</f>
        <v>0.45289660838058926</v>
      </c>
      <c r="I148" s="227"/>
      <c r="J148" s="227">
        <f>'[14]Расч по домам'!$M$141</f>
        <v>0.07297248727193684</v>
      </c>
      <c r="K148" s="272">
        <f>'[16]Расч по домам'!$G$141</f>
        <v>0.0280884940533672</v>
      </c>
      <c r="L148" s="273">
        <f>'[6]Расч по домам'!$H$141</f>
        <v>0</v>
      </c>
      <c r="M148" s="227">
        <v>0</v>
      </c>
      <c r="N148" s="242">
        <v>0</v>
      </c>
      <c r="O148" s="274">
        <f>'[4]Расч. по домам на электр'!$P$140</f>
        <v>0.0906754730352678</v>
      </c>
      <c r="P148" s="227">
        <f>'[8]Расчет на дерат  и дез.'!$K$140</f>
        <v>0.02273969334929112</v>
      </c>
      <c r="Q148" s="227">
        <f>'[18]Расч. по домам на электр'!$P$140</f>
        <v>0.1978427550357375</v>
      </c>
      <c r="R148" s="291">
        <v>0.5</v>
      </c>
      <c r="S148" s="230">
        <v>0</v>
      </c>
      <c r="T148" s="227">
        <f>'[25]Расч по домам на посыпку и расч'!$H$130</f>
        <v>0.01198478410146266</v>
      </c>
      <c r="U148" s="227">
        <f>'[3]Расч по домам'!$M$142</f>
        <v>0.050831593386759084</v>
      </c>
      <c r="V148" s="230">
        <f t="shared" si="35"/>
        <v>2.2789431934897006</v>
      </c>
      <c r="W148" s="231">
        <f t="shared" si="30"/>
        <v>2.392890353164186</v>
      </c>
      <c r="X148" s="230">
        <f t="shared" si="31"/>
        <v>2.871468423797023</v>
      </c>
      <c r="Y148" s="298">
        <f t="shared" si="32"/>
        <v>3.0082050154064053</v>
      </c>
      <c r="Z148" s="293">
        <f t="shared" si="33"/>
        <v>2.518831950699143</v>
      </c>
      <c r="AA148" s="294">
        <f t="shared" si="19"/>
        <v>8205.335879736946</v>
      </c>
      <c r="AB148" s="294">
        <f t="shared" si="20"/>
        <v>6837.779899780788</v>
      </c>
      <c r="AC148" s="295">
        <f t="shared" si="21"/>
        <v>2.871468423797023</v>
      </c>
      <c r="AD148" s="296">
        <f t="shared" si="22"/>
        <v>6512.171333124559</v>
      </c>
      <c r="AE148" s="277">
        <f t="shared" si="23"/>
        <v>3.0150418449868743</v>
      </c>
      <c r="AF148" s="297">
        <f t="shared" si="24"/>
        <v>0</v>
      </c>
      <c r="AG148" s="170">
        <f t="shared" si="25"/>
        <v>8615.602673723793</v>
      </c>
      <c r="AH148" s="269">
        <f t="shared" si="26"/>
        <v>103387.23208468553</v>
      </c>
      <c r="AI148" s="277">
        <f t="shared" si="27"/>
        <v>3.5577493770845114</v>
      </c>
      <c r="AJ148" s="170"/>
    </row>
    <row r="149" spans="1:36" ht="12.75">
      <c r="A149" s="1">
        <f t="shared" si="34"/>
        <v>99</v>
      </c>
      <c r="B149" s="228" t="s">
        <v>106</v>
      </c>
      <c r="C149" s="228">
        <v>53</v>
      </c>
      <c r="D149" s="265">
        <v>5</v>
      </c>
      <c r="E149" s="228">
        <v>2843.68</v>
      </c>
      <c r="F149" s="328"/>
      <c r="G149" s="272">
        <f>'[12]Расч по домам'!$Y$143</f>
        <v>0.9874108285039105</v>
      </c>
      <c r="H149" s="273">
        <f>'[11]Норм по домам'!$Q$141</f>
        <v>0.45289660838058926</v>
      </c>
      <c r="I149" s="227"/>
      <c r="J149" s="227">
        <f>'[14]Расч по домам'!$M$142</f>
        <v>0.07297248727193684</v>
      </c>
      <c r="K149" s="272">
        <f>'[16]Расч по домам'!$G$142</f>
        <v>0.0280884940533672</v>
      </c>
      <c r="L149" s="273">
        <f>'[6]Расч по домам'!$H$142</f>
        <v>0</v>
      </c>
      <c r="M149" s="227">
        <v>0</v>
      </c>
      <c r="N149" s="242">
        <v>0</v>
      </c>
      <c r="O149" s="274">
        <f>'[4]Расч. по домам на электр'!$P$141</f>
        <v>0.0909973900167725</v>
      </c>
      <c r="P149" s="227">
        <f>'[8]Расчет на дерат  и дез.'!$K$141</f>
        <v>0.022404067968266474</v>
      </c>
      <c r="Q149" s="227">
        <f>'[18]Расч. по домам на электр'!$P$141</f>
        <v>0.19854513838574117</v>
      </c>
      <c r="R149" s="291">
        <v>0.5</v>
      </c>
      <c r="S149" s="230">
        <v>0</v>
      </c>
      <c r="T149" s="227">
        <f>'[25]Расч по домам на посыпку и расч'!$H$130</f>
        <v>0.01198478410146266</v>
      </c>
      <c r="U149" s="227">
        <f>'[3]Расч по домам'!$M$143</f>
        <v>0.05101205622373569</v>
      </c>
      <c r="V149" s="230">
        <f t="shared" si="35"/>
        <v>2.4163118549057825</v>
      </c>
      <c r="W149" s="231">
        <f t="shared" si="30"/>
        <v>2.5371274476510717</v>
      </c>
      <c r="X149" s="230">
        <f t="shared" si="31"/>
        <v>3.044552937181286</v>
      </c>
      <c r="Y149" s="298">
        <f t="shared" si="32"/>
        <v>3.189531648475633</v>
      </c>
      <c r="Z149" s="293">
        <f t="shared" si="33"/>
        <v>2.6706604712116544</v>
      </c>
      <c r="AA149" s="294">
        <f t="shared" si="19"/>
        <v>8657.734296403678</v>
      </c>
      <c r="AB149" s="294">
        <f t="shared" si="20"/>
        <v>7214.7785803363995</v>
      </c>
      <c r="AC149" s="295">
        <f t="shared" si="21"/>
        <v>3.0445529371812854</v>
      </c>
      <c r="AD149" s="296">
        <f t="shared" si="22"/>
        <v>6871.2176955584755</v>
      </c>
      <c r="AE149" s="277">
        <f t="shared" si="23"/>
        <v>3.1967805840403503</v>
      </c>
      <c r="AF149" s="297">
        <f t="shared" si="24"/>
        <v>0</v>
      </c>
      <c r="AG149" s="170">
        <f t="shared" si="25"/>
        <v>9090.621011223862</v>
      </c>
      <c r="AH149" s="269">
        <f t="shared" si="26"/>
        <v>109087.45213468635</v>
      </c>
      <c r="AI149" s="277">
        <f t="shared" si="27"/>
        <v>3.772201089167613</v>
      </c>
      <c r="AJ149" s="170"/>
    </row>
    <row r="150" spans="1:36" ht="12.75">
      <c r="A150" s="1">
        <f t="shared" si="34"/>
        <v>100</v>
      </c>
      <c r="B150" s="329" t="s">
        <v>87</v>
      </c>
      <c r="C150" s="228">
        <v>78</v>
      </c>
      <c r="D150" s="265">
        <v>9</v>
      </c>
      <c r="E150" s="228">
        <v>3852.31</v>
      </c>
      <c r="F150" s="328"/>
      <c r="G150" s="272">
        <f>'[12]Расч по домам'!$Y$144</f>
        <v>0.3986165698676032</v>
      </c>
      <c r="H150" s="273">
        <f>'[11]Норм по домам'!$Q$142</f>
        <v>0.45879660838058933</v>
      </c>
      <c r="I150" s="227"/>
      <c r="J150" s="227">
        <f>'[14]Расч по домам'!$M$143</f>
        <v>0.07297248727193684</v>
      </c>
      <c r="K150" s="272">
        <f>'[16]Расч по домам'!$G$143</f>
        <v>0.0280884940533672</v>
      </c>
      <c r="L150" s="273">
        <f>'[17]Расч по домам'!$H$143</f>
        <v>0.3183193677271795</v>
      </c>
      <c r="M150" s="227">
        <f>'[15]Расч по домам'!$J$143</f>
        <v>0.39132364737001957</v>
      </c>
      <c r="N150" s="242">
        <f>'[10]Расч по домам'!$J$143</f>
        <v>0.212599712899533</v>
      </c>
      <c r="O150" s="274">
        <f>'[4]Расч. по домам на электр'!$P$142</f>
        <v>0.07266959657426188</v>
      </c>
      <c r="P150" s="227">
        <f>'[8]Расчет на дерат  и дез.'!$K$142</f>
        <v>0.01695757437312504</v>
      </c>
      <c r="Q150" s="227">
        <f>'[18]Расч. по домам на электр'!$P$142</f>
        <v>0.23483957219251334</v>
      </c>
      <c r="R150" s="291">
        <v>0.5</v>
      </c>
      <c r="S150" s="230">
        <v>0</v>
      </c>
      <c r="T150" s="227">
        <f>'[25]Расч по домам на посыпку и расч'!$H$130</f>
        <v>0.01198478410146266</v>
      </c>
      <c r="U150" s="227">
        <f>'[3]Расч по домам'!$M$144</f>
        <v>0.06275119429590018</v>
      </c>
      <c r="V150" s="230">
        <f t="shared" si="35"/>
        <v>2.7799196091074925</v>
      </c>
      <c r="W150" s="231">
        <f t="shared" si="30"/>
        <v>2.918915589562867</v>
      </c>
      <c r="X150" s="230">
        <f t="shared" si="31"/>
        <v>3.5026987074754405</v>
      </c>
      <c r="Y150" s="298">
        <f t="shared" si="32"/>
        <v>3.66949388402189</v>
      </c>
      <c r="Z150" s="293">
        <f t="shared" si="33"/>
        <v>3.0725427258556497</v>
      </c>
      <c r="AA150" s="294">
        <f t="shared" si="19"/>
        <v>13493.481257794714</v>
      </c>
      <c r="AB150" s="294">
        <f t="shared" si="20"/>
        <v>11244.567714828929</v>
      </c>
      <c r="AC150" s="295">
        <f t="shared" si="21"/>
        <v>2.3406728701995574</v>
      </c>
      <c r="AD150" s="296">
        <f t="shared" si="22"/>
        <v>10709.112109360884</v>
      </c>
      <c r="AE150" s="301">
        <f>(G150+H150+J150+K150+O150+P150+Q150+R150+T150+U150)*1.05*1.2*1.05+(L150+M150+N150)*1.05*1.2</f>
        <v>3.6197323509854176</v>
      </c>
      <c r="AF150" s="297">
        <f t="shared" si="24"/>
        <v>0.9775186533506106</v>
      </c>
      <c r="AG150" s="170">
        <f t="shared" si="25"/>
        <v>13944.331133024634</v>
      </c>
      <c r="AH150" s="269">
        <f t="shared" si="26"/>
        <v>167331.9735962956</v>
      </c>
      <c r="AI150" s="277">
        <f t="shared" si="27"/>
        <v>4.271284174162792</v>
      </c>
      <c r="AJ150" s="170"/>
    </row>
    <row r="151" spans="1:36" ht="12.75">
      <c r="A151" s="1">
        <f t="shared" si="34"/>
        <v>101</v>
      </c>
      <c r="B151" s="329" t="s">
        <v>87</v>
      </c>
      <c r="C151" s="302" t="s">
        <v>14</v>
      </c>
      <c r="D151" s="265">
        <v>9</v>
      </c>
      <c r="E151" s="228">
        <v>6051.5</v>
      </c>
      <c r="F151" s="328"/>
      <c r="G151" s="272">
        <f>'[12]Расч по домам'!$Y$145</f>
        <v>0.3240561296868545</v>
      </c>
      <c r="H151" s="273">
        <f>'[11]Норм по домам'!$Q$143</f>
        <v>0.4587966083805894</v>
      </c>
      <c r="I151" s="227"/>
      <c r="J151" s="227">
        <f>'[14]Расч по домам'!$M$144</f>
        <v>0.07297248727193684</v>
      </c>
      <c r="K151" s="272">
        <f>'[16]Расч по домам'!$G$144</f>
        <v>0.0280884940533672</v>
      </c>
      <c r="L151" s="273">
        <f>'[17]Расч по домам'!$H$144</f>
        <v>0.3183193677271795</v>
      </c>
      <c r="M151" s="227">
        <f>'[15]Расч по домам'!$J$144</f>
        <v>0.3736676856977609</v>
      </c>
      <c r="N151" s="242">
        <f>'[10]Расч по домам'!$J$144</f>
        <v>0.20300751879699247</v>
      </c>
      <c r="O151" s="274">
        <f>'[4]Расч. по домам на электр'!$P$143</f>
        <v>0.10853180663393469</v>
      </c>
      <c r="P151" s="227">
        <f>'[8]Расчет на дерат  и дез.'!$K$143</f>
        <v>0.016116183315431434</v>
      </c>
      <c r="Q151" s="227">
        <f>'[18]Расч. по домам на электр'!$P$143</f>
        <v>0.21812086092715233</v>
      </c>
      <c r="R151" s="291">
        <v>0.5</v>
      </c>
      <c r="S151" s="230">
        <v>0</v>
      </c>
      <c r="T151" s="227">
        <f>'[25]Расч по домам на посыпку и расч'!$H$130</f>
        <v>0.01198478410146266</v>
      </c>
      <c r="U151" s="227">
        <f>'[3]Расч по домам'!$M$145</f>
        <v>0.06556928394039735</v>
      </c>
      <c r="V151" s="230">
        <f t="shared" si="35"/>
        <v>2.6992312105330596</v>
      </c>
      <c r="W151" s="231">
        <f t="shared" si="30"/>
        <v>2.834192771059713</v>
      </c>
      <c r="X151" s="230">
        <f t="shared" si="31"/>
        <v>3.401031325271655</v>
      </c>
      <c r="Y151" s="298">
        <f t="shared" si="32"/>
        <v>3.562985197903639</v>
      </c>
      <c r="Z151" s="293">
        <f t="shared" si="33"/>
        <v>2.983360811641803</v>
      </c>
      <c r="AA151" s="294">
        <f t="shared" si="19"/>
        <v>20581.34106488142</v>
      </c>
      <c r="AB151" s="294">
        <f t="shared" si="20"/>
        <v>17151.117554067852</v>
      </c>
      <c r="AC151" s="295">
        <f t="shared" si="21"/>
        <v>2.2733381642720194</v>
      </c>
      <c r="AD151" s="296">
        <f t="shared" si="22"/>
        <v>16334.39767054081</v>
      </c>
      <c r="AE151" s="301">
        <f>(G151+H151+J151+K151+O151+P151+Q151+R151+T151+U151)*1.05*1.2*1.05+(L151+M151+N151)*1.05*1.2</f>
        <v>3.514698233485256</v>
      </c>
      <c r="AF151" s="297">
        <f t="shared" si="24"/>
        <v>0.947776527109151</v>
      </c>
      <c r="AG151" s="170">
        <f t="shared" si="25"/>
        <v>21269.196359936028</v>
      </c>
      <c r="AH151" s="269">
        <f t="shared" si="26"/>
        <v>255230.35631923232</v>
      </c>
      <c r="AI151" s="277">
        <f t="shared" si="27"/>
        <v>4.147343915512602</v>
      </c>
      <c r="AJ151" s="170"/>
    </row>
    <row r="152" spans="1:36" ht="12.75">
      <c r="A152" s="1">
        <f t="shared" si="34"/>
        <v>102</v>
      </c>
      <c r="B152" s="329" t="s">
        <v>87</v>
      </c>
      <c r="C152" s="228">
        <v>84</v>
      </c>
      <c r="D152" s="265">
        <v>9</v>
      </c>
      <c r="E152" s="228">
        <v>6132.6</v>
      </c>
      <c r="F152" s="328"/>
      <c r="G152" s="272">
        <f>'[12]Расч по домам'!$Y$146</f>
        <v>0.35409634560653996</v>
      </c>
      <c r="H152" s="273">
        <f>'[11]Норм по домам'!$Q$144</f>
        <v>0.4587966083805893</v>
      </c>
      <c r="I152" s="227"/>
      <c r="J152" s="227">
        <f>'[14]Расч по домам'!$M$145</f>
        <v>0.07297248727193682</v>
      </c>
      <c r="K152" s="272">
        <f>'[16]Расч по домам'!$G$145</f>
        <v>0.028088494053367198</v>
      </c>
      <c r="L152" s="273">
        <f>'[17]Расч по домам'!$H$145</f>
        <v>0.3183193677271795</v>
      </c>
      <c r="M152" s="227">
        <f>'[15]Расч по домам'!$J$145</f>
        <v>0.36872615203991777</v>
      </c>
      <c r="N152" s="242">
        <f>'[10]Расч по домам'!$J$145</f>
        <v>0.20032286469034338</v>
      </c>
      <c r="O152" s="274">
        <f>'[4]Расч. по домам на электр'!$P$144</f>
        <v>0.0731794443320434</v>
      </c>
      <c r="P152" s="227">
        <f>'[8]Расчет на дерат  и дез.'!$K$144</f>
        <v>0.030902743806324667</v>
      </c>
      <c r="Q152" s="227">
        <f>'[18]Расч. по домам на электр'!$P$144</f>
        <v>0.21385367173365344</v>
      </c>
      <c r="R152" s="291">
        <v>0.5</v>
      </c>
      <c r="S152" s="230">
        <v>0</v>
      </c>
      <c r="T152" s="227">
        <f>'[25]Расч по домам на посыпку и расч'!$H$130</f>
        <v>0.01198478410146266</v>
      </c>
      <c r="U152" s="227">
        <f>'[3]Расч по домам'!$M$146</f>
        <v>0.06428652474594611</v>
      </c>
      <c r="V152" s="230">
        <f t="shared" si="35"/>
        <v>2.695529488489305</v>
      </c>
      <c r="W152" s="231">
        <f t="shared" si="30"/>
        <v>2.8303059629137706</v>
      </c>
      <c r="X152" s="230">
        <f t="shared" si="31"/>
        <v>3.3963671554965247</v>
      </c>
      <c r="Y152" s="298">
        <f t="shared" si="32"/>
        <v>3.5580989248058827</v>
      </c>
      <c r="Z152" s="293">
        <f t="shared" si="33"/>
        <v>2.9792694346460746</v>
      </c>
      <c r="AA152" s="294">
        <f aca="true" t="shared" si="36" ref="AA152:AA215">X152*E152</f>
        <v>20828.56121779799</v>
      </c>
      <c r="AB152" s="294">
        <f aca="true" t="shared" si="37" ref="AB152:AB215">W152*E152</f>
        <v>17357.13434816499</v>
      </c>
      <c r="AC152" s="295">
        <f aca="true" t="shared" si="38" ref="AC152:AC215">(G152+H152+J152+K152+O152+P152+Q152+R152+T152+U152)*1.05*1.2</f>
        <v>2.278282991080148</v>
      </c>
      <c r="AD152" s="296">
        <f aca="true" t="shared" si="39" ref="AD152:AD215">V152*E152</f>
        <v>16530.604141109514</v>
      </c>
      <c r="AE152" s="301">
        <f>(G152+H152+J152+K152+O152+P152+Q152+R152+T152+U152)*1.05*1.2*1.05+(L152+M152+N152)*1.05*1.2</f>
        <v>3.510281305050531</v>
      </c>
      <c r="AF152" s="297">
        <f aca="true" t="shared" si="40" ref="AF152:AF215">L152+M152+N152*1.05*1.2</f>
        <v>0.9394523292769299</v>
      </c>
      <c r="AG152" s="170">
        <f aca="true" t="shared" si="41" ref="AG152:AG215">AE152*E152</f>
        <v>21527.151131352886</v>
      </c>
      <c r="AH152" s="269">
        <f aca="true" t="shared" si="42" ref="AH152:AH215">E152*AE152*12</f>
        <v>258325.81357623462</v>
      </c>
      <c r="AI152" s="277">
        <f aca="true" t="shared" si="43" ref="AI152:AI215">AE152*1.18</f>
        <v>4.142131939959627</v>
      </c>
      <c r="AJ152" s="170"/>
    </row>
    <row r="153" spans="1:36" ht="12.75">
      <c r="A153" s="1">
        <f t="shared" si="34"/>
        <v>103</v>
      </c>
      <c r="B153" s="228" t="s">
        <v>87</v>
      </c>
      <c r="C153" s="228">
        <v>88</v>
      </c>
      <c r="D153" s="265">
        <v>5</v>
      </c>
      <c r="E153" s="228">
        <v>2853.8</v>
      </c>
      <c r="F153" s="328"/>
      <c r="G153" s="272">
        <f>'[12]Расч по домам'!$Y$147</f>
        <v>0.7914268729413413</v>
      </c>
      <c r="H153" s="273">
        <f>'[11]Норм по домам'!$Q$145</f>
        <v>0.45289660838058926</v>
      </c>
      <c r="I153" s="227"/>
      <c r="J153" s="227">
        <f>'[14]Расч по домам'!$M$146</f>
        <v>0.07297248727193682</v>
      </c>
      <c r="K153" s="272">
        <f>'[16]Расч по домам'!$G$146</f>
        <v>0.0280884940533672</v>
      </c>
      <c r="L153" s="273">
        <f>'[6]Расч по домам'!$H$146</f>
        <v>0</v>
      </c>
      <c r="M153" s="227">
        <v>0</v>
      </c>
      <c r="N153" s="242">
        <v>0</v>
      </c>
      <c r="O153" s="274">
        <f>'[4]Расч. по домам на электр'!$P$145</f>
        <v>0.08901791903142245</v>
      </c>
      <c r="P153" s="227">
        <f>'[8]Расчет на дерат  и дез.'!$K$145</f>
        <v>0.02325481229705422</v>
      </c>
      <c r="Q153" s="227">
        <f>'[18]Расч. по домам на электр'!$P$145</f>
        <v>0.19708152037110285</v>
      </c>
      <c r="R153" s="291">
        <v>0.5</v>
      </c>
      <c r="S153" s="230">
        <v>0</v>
      </c>
      <c r="T153" s="227">
        <f>'[25]Расч по домам на посыпку и расч'!$H$130</f>
        <v>0.01198478410146266</v>
      </c>
      <c r="U153" s="227">
        <f>'[3]Расч по домам'!$M$147</f>
        <v>0.050636009924844474</v>
      </c>
      <c r="V153" s="230">
        <f t="shared" si="35"/>
        <v>2.2173595083731215</v>
      </c>
      <c r="W153" s="231">
        <f t="shared" si="30"/>
        <v>2.328227483791778</v>
      </c>
      <c r="X153" s="230">
        <f t="shared" si="31"/>
        <v>2.7938729805501334</v>
      </c>
      <c r="Y153" s="298">
        <f t="shared" si="32"/>
        <v>2.9269145510525205</v>
      </c>
      <c r="Z153" s="293">
        <f t="shared" si="33"/>
        <v>2.4507657724123977</v>
      </c>
      <c r="AA153" s="294">
        <f t="shared" si="36"/>
        <v>7973.154711893972</v>
      </c>
      <c r="AB153" s="294">
        <f t="shared" si="37"/>
        <v>6644.295593244976</v>
      </c>
      <c r="AC153" s="295">
        <f t="shared" si="38"/>
        <v>2.7938729805501334</v>
      </c>
      <c r="AD153" s="296">
        <f t="shared" si="39"/>
        <v>6327.900564995214</v>
      </c>
      <c r="AE153" s="277">
        <f aca="true" t="shared" si="44" ref="AE153:AE215">X153*1.05</f>
        <v>2.93356662957764</v>
      </c>
      <c r="AF153" s="297">
        <f t="shared" si="40"/>
        <v>0</v>
      </c>
      <c r="AG153" s="170">
        <f t="shared" si="41"/>
        <v>8371.81244748867</v>
      </c>
      <c r="AH153" s="269">
        <f t="shared" si="42"/>
        <v>100461.74936986403</v>
      </c>
      <c r="AI153" s="277">
        <f t="shared" si="43"/>
        <v>3.461608622901615</v>
      </c>
      <c r="AJ153" s="170"/>
    </row>
    <row r="154" spans="1:36" ht="12.75">
      <c r="A154" s="1">
        <f t="shared" si="34"/>
        <v>104</v>
      </c>
      <c r="B154" s="228" t="s">
        <v>87</v>
      </c>
      <c r="C154" s="228">
        <v>90</v>
      </c>
      <c r="D154" s="265">
        <v>5</v>
      </c>
      <c r="E154" s="228">
        <v>2838.38</v>
      </c>
      <c r="F154" s="328"/>
      <c r="G154" s="272">
        <f>'[12]Расч по домам'!$Y$148</f>
        <v>0.5163657283379957</v>
      </c>
      <c r="H154" s="273">
        <f>'[11]Норм по домам'!$Q$146</f>
        <v>0.45289660838058926</v>
      </c>
      <c r="I154" s="227"/>
      <c r="J154" s="227">
        <f>'[14]Расч по домам'!$M$147</f>
        <v>0.07297248727193684</v>
      </c>
      <c r="K154" s="272">
        <f>'[16]Расч по домам'!$G$147</f>
        <v>0.0280884940533672</v>
      </c>
      <c r="L154" s="273">
        <f>'[6]Расч по домам'!$H$147</f>
        <v>0</v>
      </c>
      <c r="M154" s="227">
        <v>0</v>
      </c>
      <c r="N154" s="242">
        <v>0</v>
      </c>
      <c r="O154" s="274">
        <f>'[4]Расч. по домам на электр'!$P$146</f>
        <v>0.09040460514748923</v>
      </c>
      <c r="P154" s="227">
        <f>'[8]Расчет на дерат  и дез.'!$K$146</f>
        <v>0.022445902240010147</v>
      </c>
      <c r="Q154" s="227">
        <f>'[18]Расч. по домам на электр'!$P$146</f>
        <v>0.1972517545438186</v>
      </c>
      <c r="R154" s="291">
        <v>0.5</v>
      </c>
      <c r="S154" s="230">
        <v>0</v>
      </c>
      <c r="T154" s="227">
        <f>'[25]Расч по домам на посыпку и расч'!$H$130</f>
        <v>0.01198478410146266</v>
      </c>
      <c r="U154" s="227">
        <f>'[3]Расч по домам'!$M$148</f>
        <v>0.05067974806550297</v>
      </c>
      <c r="V154" s="230">
        <f t="shared" si="35"/>
        <v>1.9430901121421726</v>
      </c>
      <c r="W154" s="231">
        <f t="shared" si="30"/>
        <v>2.0402446177492815</v>
      </c>
      <c r="X154" s="230">
        <f t="shared" si="31"/>
        <v>2.4482935412991376</v>
      </c>
      <c r="Y154" s="298">
        <f t="shared" si="32"/>
        <v>2.564878948027668</v>
      </c>
      <c r="Z154" s="293">
        <f t="shared" si="33"/>
        <v>2.1476259134202964</v>
      </c>
      <c r="AA154" s="294">
        <f t="shared" si="36"/>
        <v>6949.1874217526465</v>
      </c>
      <c r="AB154" s="294">
        <f t="shared" si="37"/>
        <v>5790.989518127206</v>
      </c>
      <c r="AC154" s="295">
        <f t="shared" si="38"/>
        <v>2.448293541299137</v>
      </c>
      <c r="AD154" s="296">
        <f t="shared" si="39"/>
        <v>5515.2281125021</v>
      </c>
      <c r="AE154" s="277">
        <f t="shared" si="44"/>
        <v>2.5707082183640946</v>
      </c>
      <c r="AF154" s="297">
        <f t="shared" si="40"/>
        <v>0</v>
      </c>
      <c r="AG154" s="170">
        <f t="shared" si="41"/>
        <v>7296.646792840279</v>
      </c>
      <c r="AH154" s="269">
        <f t="shared" si="42"/>
        <v>87559.76151408335</v>
      </c>
      <c r="AI154" s="277">
        <f t="shared" si="43"/>
        <v>3.0334356976696313</v>
      </c>
      <c r="AJ154" s="170"/>
    </row>
    <row r="155" spans="1:36" ht="12.75">
      <c r="A155" s="1">
        <f t="shared" si="34"/>
        <v>105</v>
      </c>
      <c r="B155" s="228" t="s">
        <v>87</v>
      </c>
      <c r="C155" s="228">
        <v>92</v>
      </c>
      <c r="D155" s="265">
        <v>5</v>
      </c>
      <c r="E155" s="228">
        <v>2875.5</v>
      </c>
      <c r="F155" s="328"/>
      <c r="G155" s="272">
        <f>'[12]Расч по домам'!$Y$149</f>
        <v>0.8017065525068106</v>
      </c>
      <c r="H155" s="273">
        <f>'[11]Норм по домам'!$Q$147</f>
        <v>0.4528966083805893</v>
      </c>
      <c r="I155" s="227"/>
      <c r="J155" s="227">
        <f>'[14]Расч по домам'!$M$148</f>
        <v>0.07297248727193684</v>
      </c>
      <c r="K155" s="272">
        <f>'[16]Расч по домам'!$G$149</f>
        <v>0.0280884940533672</v>
      </c>
      <c r="L155" s="273">
        <f>'[6]Расч по домам'!$H$148</f>
        <v>0</v>
      </c>
      <c r="M155" s="227">
        <v>0</v>
      </c>
      <c r="N155" s="242">
        <v>0</v>
      </c>
      <c r="O155" s="274">
        <f>'[4]Расч. по домам на электр'!$P$147</f>
        <v>0.0898580508701076</v>
      </c>
      <c r="P155" s="227">
        <f>'[8]Расчет на дерат  и дез.'!$K$147</f>
        <v>0.022557526227322783</v>
      </c>
      <c r="Q155" s="227">
        <f>'[18]Расч. по домам на электр'!$P$147</f>
        <v>0.1960592401802962</v>
      </c>
      <c r="R155" s="291">
        <v>0.5</v>
      </c>
      <c r="S155" s="230">
        <v>0</v>
      </c>
      <c r="T155" s="227">
        <f>'[25]Расч по домам на посыпку и расч'!$H$130</f>
        <v>0.01198478410146266</v>
      </c>
      <c r="U155" s="227">
        <f>'[3]Расч по домам'!$M$149</f>
        <v>0</v>
      </c>
      <c r="V155" s="230">
        <f t="shared" si="35"/>
        <v>2.1761237435918934</v>
      </c>
      <c r="W155" s="231">
        <f t="shared" si="30"/>
        <v>2.2849299307714883</v>
      </c>
      <c r="X155" s="230">
        <f t="shared" si="31"/>
        <v>2.741915916925786</v>
      </c>
      <c r="Y155" s="298">
        <f t="shared" si="32"/>
        <v>2.872483341541299</v>
      </c>
      <c r="Z155" s="293">
        <f t="shared" si="33"/>
        <v>2.405189400812093</v>
      </c>
      <c r="AA155" s="294">
        <f t="shared" si="36"/>
        <v>7884.379219120098</v>
      </c>
      <c r="AB155" s="294">
        <f t="shared" si="37"/>
        <v>6570.316015933415</v>
      </c>
      <c r="AC155" s="295">
        <f t="shared" si="38"/>
        <v>2.741915916925786</v>
      </c>
      <c r="AD155" s="296">
        <f t="shared" si="39"/>
        <v>6257.443824698489</v>
      </c>
      <c r="AE155" s="277">
        <f t="shared" si="44"/>
        <v>2.8790117127720753</v>
      </c>
      <c r="AF155" s="297">
        <f t="shared" si="40"/>
        <v>0</v>
      </c>
      <c r="AG155" s="170">
        <f t="shared" si="41"/>
        <v>8278.598180076102</v>
      </c>
      <c r="AH155" s="269">
        <f t="shared" si="42"/>
        <v>99343.17816091323</v>
      </c>
      <c r="AI155" s="277">
        <f t="shared" si="43"/>
        <v>3.397233821071049</v>
      </c>
      <c r="AJ155" s="170"/>
    </row>
    <row r="156" spans="1:36" ht="12.75">
      <c r="A156" s="1">
        <f t="shared" si="34"/>
        <v>106</v>
      </c>
      <c r="B156" s="329" t="s">
        <v>87</v>
      </c>
      <c r="C156" s="228">
        <v>98</v>
      </c>
      <c r="D156" s="265">
        <v>9</v>
      </c>
      <c r="E156" s="228">
        <v>6047.5</v>
      </c>
      <c r="F156" s="328"/>
      <c r="G156" s="272">
        <f>'[12]Расч по домам'!$Y$150</f>
        <v>0.24523563366900922</v>
      </c>
      <c r="H156" s="273">
        <f>'[11]Норм по домам'!$Q$148</f>
        <v>0.4587966083805894</v>
      </c>
      <c r="I156" s="227"/>
      <c r="J156" s="227">
        <f>'[14]Расч по домам'!$M$149</f>
        <v>0.07297248727193684</v>
      </c>
      <c r="K156" s="272">
        <f>'[16]Расч по домам'!$G$149</f>
        <v>0.0280884940533672</v>
      </c>
      <c r="L156" s="273">
        <f>'[17]Расч по домам'!$H$149</f>
        <v>0.3183193677271795</v>
      </c>
      <c r="M156" s="227">
        <f>'[15]Расч по домам'!$J$149</f>
        <v>0.37391484084332366</v>
      </c>
      <c r="N156" s="242">
        <f>'[10]Расч по домам'!$J$149</f>
        <v>0.2031417941298057</v>
      </c>
      <c r="O156" s="274">
        <f>'[4]Расч. по домам на электр'!$P$148</f>
        <v>0.06773677112111466</v>
      </c>
      <c r="P156" s="227">
        <f>'[8]Расчет на дерат  и дез.'!$K$148</f>
        <v>0.010837238528317488</v>
      </c>
      <c r="Q156" s="227">
        <f>'[18]Расч. по домам на электр'!$P$148</f>
        <v>0.19794844505657896</v>
      </c>
      <c r="R156" s="291">
        <v>0.5</v>
      </c>
      <c r="S156" s="230">
        <v>0</v>
      </c>
      <c r="T156" s="227">
        <f>'[25]Расч по домам на посыпку и расч'!$H$130</f>
        <v>0.01198478410146266</v>
      </c>
      <c r="U156" s="227">
        <f>'[3]Расч по домам'!$M$150</f>
        <v>0.022038983926251702</v>
      </c>
      <c r="V156" s="230">
        <f t="shared" si="35"/>
        <v>2.5110154488089376</v>
      </c>
      <c r="W156" s="231">
        <f t="shared" si="30"/>
        <v>2.636566221249385</v>
      </c>
      <c r="X156" s="230">
        <f t="shared" si="31"/>
        <v>3.1638794654992615</v>
      </c>
      <c r="Y156" s="298">
        <f t="shared" si="32"/>
        <v>3.314540392427798</v>
      </c>
      <c r="Z156" s="293">
        <f t="shared" si="33"/>
        <v>2.775332864473037</v>
      </c>
      <c r="AA156" s="294">
        <f t="shared" si="36"/>
        <v>19133.561067606784</v>
      </c>
      <c r="AB156" s="294">
        <f t="shared" si="37"/>
        <v>15944.634223005654</v>
      </c>
      <c r="AC156" s="295">
        <f t="shared" si="38"/>
        <v>2.035705702096872</v>
      </c>
      <c r="AD156" s="296">
        <f t="shared" si="39"/>
        <v>15185.36592667205</v>
      </c>
      <c r="AE156" s="301">
        <f>(G156+H156+J156+K156+O156+P156+Q156+R156+T156+U156)*1.05*1.2*1.05+(L156+M156+N156)*1.05*1.2</f>
        <v>3.2656647506041048</v>
      </c>
      <c r="AF156" s="297">
        <f t="shared" si="40"/>
        <v>0.9481928691740583</v>
      </c>
      <c r="AG156" s="170">
        <f t="shared" si="41"/>
        <v>19749.107579278323</v>
      </c>
      <c r="AH156" s="269">
        <f t="shared" si="42"/>
        <v>236989.29095133988</v>
      </c>
      <c r="AI156" s="277">
        <f t="shared" si="43"/>
        <v>3.8534844057128432</v>
      </c>
      <c r="AJ156" s="170"/>
    </row>
    <row r="157" spans="1:36" ht="12.75">
      <c r="A157" s="1">
        <f t="shared" si="34"/>
        <v>107</v>
      </c>
      <c r="B157" s="228" t="s">
        <v>87</v>
      </c>
      <c r="C157" s="228">
        <v>100</v>
      </c>
      <c r="D157" s="265">
        <v>9</v>
      </c>
      <c r="E157" s="228">
        <v>4012.05</v>
      </c>
      <c r="F157" s="328"/>
      <c r="G157" s="272">
        <f>'[12]Расч по домам'!$Y$151</f>
        <v>0.369652046862161</v>
      </c>
      <c r="H157" s="273">
        <f>'[11]Норм по домам'!$Q$149</f>
        <v>0.4587966083805893</v>
      </c>
      <c r="I157" s="227"/>
      <c r="J157" s="227">
        <f>'[14]Расч по домам'!$M$150</f>
        <v>0.07297248727193682</v>
      </c>
      <c r="K157" s="272">
        <f>'[16]Расч по домам'!$G$150</f>
        <v>0.0280884940533672</v>
      </c>
      <c r="L157" s="273">
        <f>'[17]Расч по домам'!$H$150</f>
        <v>0.3183193677271795</v>
      </c>
      <c r="M157" s="227">
        <f>'[15]Расч по домам'!$J$150</f>
        <v>0.37574307398960627</v>
      </c>
      <c r="N157" s="242">
        <f>'[10]Расч по домам'!$J$150</f>
        <v>0.238</v>
      </c>
      <c r="O157" s="274">
        <f>'[4]Расч. по домам на электр'!$P$149</f>
        <v>0.06852057421569178</v>
      </c>
      <c r="P157" s="227">
        <f>'[8]Расчет на дерат  и дез.'!$K$149</f>
        <v>0</v>
      </c>
      <c r="Q157" s="227">
        <f>'[18]Расч. по домам на электр'!$P$149</f>
        <v>0.19920334538238002</v>
      </c>
      <c r="R157" s="291">
        <v>0.5</v>
      </c>
      <c r="S157" s="230">
        <v>0</v>
      </c>
      <c r="T157" s="227">
        <f>'[25]Расч по домам на посыпку и расч'!$H$130</f>
        <v>0.01198478410146266</v>
      </c>
      <c r="U157" s="227">
        <f>'[3]Расч по домам'!$M$151</f>
        <v>0.059882492026366155</v>
      </c>
      <c r="V157" s="230">
        <f t="shared" si="35"/>
        <v>2.7011632740107414</v>
      </c>
      <c r="W157" s="231">
        <f t="shared" si="30"/>
        <v>2.8362214377112784</v>
      </c>
      <c r="X157" s="230">
        <f t="shared" si="31"/>
        <v>3.403465725253534</v>
      </c>
      <c r="Y157" s="298">
        <f t="shared" si="32"/>
        <v>3.565535521694179</v>
      </c>
      <c r="Z157" s="293">
        <f t="shared" si="33"/>
        <v>2.9854962502223983</v>
      </c>
      <c r="AA157" s="294">
        <f t="shared" si="36"/>
        <v>13654.874663003442</v>
      </c>
      <c r="AB157" s="294">
        <f t="shared" si="37"/>
        <v>11379.062219169535</v>
      </c>
      <c r="AC157" s="295">
        <f t="shared" si="38"/>
        <v>2.2290670486903834</v>
      </c>
      <c r="AD157" s="296">
        <f t="shared" si="39"/>
        <v>10837.202113494795</v>
      </c>
      <c r="AE157" s="277">
        <f t="shared" si="44"/>
        <v>3.5736390115162107</v>
      </c>
      <c r="AF157" s="297">
        <f t="shared" si="40"/>
        <v>0.9939424417167857</v>
      </c>
      <c r="AG157" s="170">
        <f t="shared" si="41"/>
        <v>14337.618396153614</v>
      </c>
      <c r="AH157" s="269">
        <f t="shared" si="42"/>
        <v>172051.42075384335</v>
      </c>
      <c r="AI157" s="277">
        <f t="shared" si="43"/>
        <v>4.216894033589129</v>
      </c>
      <c r="AJ157" s="170"/>
    </row>
    <row r="158" spans="1:36" ht="12.75">
      <c r="A158" s="1">
        <f t="shared" si="34"/>
        <v>108</v>
      </c>
      <c r="B158" s="228" t="s">
        <v>87</v>
      </c>
      <c r="C158" s="228">
        <v>102</v>
      </c>
      <c r="D158" s="265">
        <v>5</v>
      </c>
      <c r="E158" s="228">
        <v>3941.3</v>
      </c>
      <c r="F158" s="328"/>
      <c r="G158" s="272">
        <f>'[12]Расч по домам'!$Y$152</f>
        <v>0.6025243561261512</v>
      </c>
      <c r="H158" s="273">
        <f>'[11]Норм по домам'!$Q$150</f>
        <v>0.45289660838058926</v>
      </c>
      <c r="I158" s="227"/>
      <c r="J158" s="227">
        <f>'[14]Расч по домам'!$M$151</f>
        <v>0.07297248727193684</v>
      </c>
      <c r="K158" s="272">
        <f>'[16]Расч по домам'!$G$151</f>
        <v>0.0280884940533672</v>
      </c>
      <c r="L158" s="273">
        <f>'[6]Расч по домам'!$H$151</f>
        <v>0</v>
      </c>
      <c r="M158" s="227">
        <v>0</v>
      </c>
      <c r="N158" s="242">
        <v>0</v>
      </c>
      <c r="O158" s="274">
        <f>'[4]Расч. по домам на электр'!$P$150</f>
        <v>0.08904603109949875</v>
      </c>
      <c r="P158" s="227">
        <f>'[8]Расчет на дерат  и дез.'!$K$150</f>
        <v>0.03659200010148936</v>
      </c>
      <c r="Q158" s="227">
        <f>'[18]Расч. по домам на электр'!$P$150</f>
        <v>0.19737251512532408</v>
      </c>
      <c r="R158" s="291">
        <v>0.5</v>
      </c>
      <c r="S158" s="230">
        <v>0</v>
      </c>
      <c r="T158" s="227">
        <f>'[25]Расч по домам на посыпку и расч'!$H$130</f>
        <v>0.01198478410146266</v>
      </c>
      <c r="U158" s="227">
        <f>'[3]Расч по домам'!$M$152</f>
        <v>0.05014732193732194</v>
      </c>
      <c r="V158" s="230">
        <f t="shared" si="35"/>
        <v>2.0416245981971413</v>
      </c>
      <c r="W158" s="231">
        <f t="shared" si="30"/>
        <v>2.1437058281069983</v>
      </c>
      <c r="X158" s="230">
        <f t="shared" si="31"/>
        <v>2.572446993728398</v>
      </c>
      <c r="Y158" s="298">
        <f t="shared" si="32"/>
        <v>2.6949444696202267</v>
      </c>
      <c r="Z158" s="293">
        <f t="shared" si="33"/>
        <v>2.2565324506389457</v>
      </c>
      <c r="AA158" s="294">
        <f t="shared" si="36"/>
        <v>10138.785336381736</v>
      </c>
      <c r="AB158" s="294">
        <f t="shared" si="37"/>
        <v>8448.987780318113</v>
      </c>
      <c r="AC158" s="295">
        <f t="shared" si="38"/>
        <v>2.572446993728398</v>
      </c>
      <c r="AD158" s="296">
        <f t="shared" si="39"/>
        <v>8046.655028874393</v>
      </c>
      <c r="AE158" s="277">
        <f t="shared" si="44"/>
        <v>2.701069343414818</v>
      </c>
      <c r="AF158" s="297">
        <f t="shared" si="40"/>
        <v>0</v>
      </c>
      <c r="AG158" s="170">
        <f t="shared" si="41"/>
        <v>10645.724603200822</v>
      </c>
      <c r="AH158" s="269">
        <f t="shared" si="42"/>
        <v>127748.69523840987</v>
      </c>
      <c r="AI158" s="277">
        <f t="shared" si="43"/>
        <v>3.187261825229485</v>
      </c>
      <c r="AJ158" s="170"/>
    </row>
    <row r="159" spans="1:36" ht="12.75">
      <c r="A159" s="1">
        <f t="shared" si="34"/>
        <v>109</v>
      </c>
      <c r="B159" s="228" t="s">
        <v>87</v>
      </c>
      <c r="C159" s="228">
        <v>104</v>
      </c>
      <c r="D159" s="265">
        <v>5</v>
      </c>
      <c r="E159" s="228">
        <v>3952.2</v>
      </c>
      <c r="F159" s="328"/>
      <c r="G159" s="272">
        <f>'[12]Расч по домам'!$Y$153</f>
        <v>0.7820712502235044</v>
      </c>
      <c r="H159" s="273">
        <f>'[11]Норм по домам'!$Q$151</f>
        <v>0.4528966083805893</v>
      </c>
      <c r="I159" s="227"/>
      <c r="J159" s="227">
        <f>'[14]Расч по домам'!$M$152</f>
        <v>0.07297248727193682</v>
      </c>
      <c r="K159" s="272">
        <f>'[16]Расч по домам'!$G$152</f>
        <v>0.028088494053367205</v>
      </c>
      <c r="L159" s="273">
        <f>'[6]Расч по домам'!$H$152</f>
        <v>0</v>
      </c>
      <c r="M159" s="227">
        <v>0</v>
      </c>
      <c r="N159" s="242">
        <v>0</v>
      </c>
      <c r="O159" s="274">
        <f>'[4]Расч. по домам на электр'!$P$151</f>
        <v>0.08795269287475237</v>
      </c>
      <c r="P159" s="227">
        <f>'[8]Расчет на дерат  и дез.'!$K$151</f>
        <v>0.03657985847544828</v>
      </c>
      <c r="Q159" s="227">
        <f>'[18]Расч. по домам на электр'!$P$151</f>
        <v>0.19688092729188617</v>
      </c>
      <c r="R159" s="291">
        <v>0.5</v>
      </c>
      <c r="S159" s="230">
        <v>0</v>
      </c>
      <c r="T159" s="227">
        <f>'[25]Расч по домам на посыпку и расч'!$H$130</f>
        <v>0.01198478410146266</v>
      </c>
      <c r="U159" s="227">
        <f>'[3]Расч по домам'!$M$153</f>
        <v>0.05002242200721652</v>
      </c>
      <c r="V159" s="230">
        <f t="shared" si="35"/>
        <v>2.2194495246801638</v>
      </c>
      <c r="W159" s="231">
        <f t="shared" si="30"/>
        <v>2.330422000914172</v>
      </c>
      <c r="X159" s="230">
        <f t="shared" si="31"/>
        <v>2.796506401097006</v>
      </c>
      <c r="Y159" s="298">
        <f t="shared" si="32"/>
        <v>2.9296733725778163</v>
      </c>
      <c r="Z159" s="293">
        <f t="shared" si="33"/>
        <v>2.4530757904359706</v>
      </c>
      <c r="AA159" s="294">
        <f t="shared" si="36"/>
        <v>11052.352598415588</v>
      </c>
      <c r="AB159" s="294">
        <f t="shared" si="37"/>
        <v>9210.293832012989</v>
      </c>
      <c r="AC159" s="295">
        <f t="shared" si="38"/>
        <v>2.796506401097006</v>
      </c>
      <c r="AD159" s="296">
        <f t="shared" si="39"/>
        <v>8771.708411440943</v>
      </c>
      <c r="AE159" s="277">
        <f t="shared" si="44"/>
        <v>2.9363317211518565</v>
      </c>
      <c r="AF159" s="297">
        <f t="shared" si="40"/>
        <v>0</v>
      </c>
      <c r="AG159" s="170">
        <f t="shared" si="41"/>
        <v>11604.970228336366</v>
      </c>
      <c r="AH159" s="269">
        <f t="shared" si="42"/>
        <v>139259.6427400364</v>
      </c>
      <c r="AI159" s="277">
        <f t="shared" si="43"/>
        <v>3.4648714309591906</v>
      </c>
      <c r="AJ159" s="170"/>
    </row>
    <row r="160" spans="1:36" ht="12.75">
      <c r="A160" s="1">
        <f t="shared" si="34"/>
        <v>110</v>
      </c>
      <c r="B160" s="228" t="s">
        <v>87</v>
      </c>
      <c r="C160" s="228">
        <v>106</v>
      </c>
      <c r="D160" s="265">
        <v>5</v>
      </c>
      <c r="E160" s="228">
        <v>4227</v>
      </c>
      <c r="F160" s="328"/>
      <c r="G160" s="272">
        <f>'[12]Расч по домам'!$Y$154</f>
        <v>0.8513999333806482</v>
      </c>
      <c r="H160" s="273">
        <f>'[11]Норм по домам'!$Q$152</f>
        <v>0.4528966083805893</v>
      </c>
      <c r="I160" s="227"/>
      <c r="J160" s="227">
        <f>'[14]Расч по домам'!$M$153</f>
        <v>0.07297248727193682</v>
      </c>
      <c r="K160" s="272">
        <f>'[16]Расч по домам'!$G$153</f>
        <v>0.0280884940533672</v>
      </c>
      <c r="L160" s="273">
        <f>'[6]Расч по домам'!$H$153</f>
        <v>0</v>
      </c>
      <c r="M160" s="227">
        <v>0</v>
      </c>
      <c r="N160" s="242">
        <v>0</v>
      </c>
      <c r="O160" s="274">
        <f>'[4]Расч. по домам на электр'!$P$152</f>
        <v>0.08341831872961905</v>
      </c>
      <c r="P160" s="227">
        <f>'[8]Расчет на дерат  и дез.'!$K$152</f>
        <v>0.011553134610835108</v>
      </c>
      <c r="Q160" s="227">
        <f>'[18]Расч. по домам на электр'!$P$152</f>
        <v>0.1848985650667986</v>
      </c>
      <c r="R160" s="291">
        <v>0.5</v>
      </c>
      <c r="S160" s="230">
        <v>0</v>
      </c>
      <c r="T160" s="227">
        <f>'[25]Расч по домам на посыпку и расч'!$H$130</f>
        <v>0.01198478410146266</v>
      </c>
      <c r="U160" s="227">
        <f>'[3]Расч по домам'!$M$154</f>
        <v>0.04750585218838558</v>
      </c>
      <c r="V160" s="230">
        <f t="shared" si="35"/>
        <v>2.2447181777836427</v>
      </c>
      <c r="W160" s="231">
        <f t="shared" si="30"/>
        <v>2.356954086672825</v>
      </c>
      <c r="X160" s="230">
        <f t="shared" si="31"/>
        <v>2.82834490400739</v>
      </c>
      <c r="Y160" s="298">
        <f t="shared" si="32"/>
        <v>2.9630279946744085</v>
      </c>
      <c r="Z160" s="293">
        <f t="shared" si="33"/>
        <v>2.4810043017608683</v>
      </c>
      <c r="AA160" s="294">
        <f t="shared" si="36"/>
        <v>11955.413909239236</v>
      </c>
      <c r="AB160" s="294">
        <f t="shared" si="37"/>
        <v>9962.84492436603</v>
      </c>
      <c r="AC160" s="295">
        <f t="shared" si="38"/>
        <v>2.8283449040073902</v>
      </c>
      <c r="AD160" s="296">
        <f t="shared" si="39"/>
        <v>9488.423737491457</v>
      </c>
      <c r="AE160" s="277">
        <f t="shared" si="44"/>
        <v>2.9697621492077593</v>
      </c>
      <c r="AF160" s="297">
        <f t="shared" si="40"/>
        <v>0</v>
      </c>
      <c r="AG160" s="170">
        <f t="shared" si="41"/>
        <v>12553.184604701199</v>
      </c>
      <c r="AH160" s="269">
        <f t="shared" si="42"/>
        <v>150638.21525641438</v>
      </c>
      <c r="AI160" s="277">
        <f t="shared" si="43"/>
        <v>3.504319336065156</v>
      </c>
      <c r="AJ160" s="170"/>
    </row>
    <row r="161" spans="1:36" ht="12.75" customHeight="1">
      <c r="A161" s="13">
        <f t="shared" si="34"/>
        <v>111</v>
      </c>
      <c r="B161" s="228" t="s">
        <v>87</v>
      </c>
      <c r="C161" s="228">
        <v>108</v>
      </c>
      <c r="D161" s="330">
        <v>9</v>
      </c>
      <c r="E161" s="308">
        <v>7933.1</v>
      </c>
      <c r="F161" s="331"/>
      <c r="G161" s="332">
        <f>'[12]Расч по домам'!$Y$155</f>
        <v>0.28846354772585747</v>
      </c>
      <c r="H161" s="227">
        <f>'[11]Норм по домам'!$Q$153</f>
        <v>0.4587966083805893</v>
      </c>
      <c r="I161" s="227"/>
      <c r="J161" s="227">
        <f>'[14]Расч по домам'!$M$154</f>
        <v>0.07297248727193682</v>
      </c>
      <c r="K161" s="227">
        <f>'[16]Расч по домам'!$G$154</f>
        <v>0.0280884940533672</v>
      </c>
      <c r="L161" s="333">
        <f>'[17]Расч по домам'!$H$154</f>
        <v>0.31831936772717945</v>
      </c>
      <c r="M161" s="284">
        <f>'[15]Расч по домам'!$J$154</f>
        <v>0.38005319484186506</v>
      </c>
      <c r="N161" s="334">
        <f>'[10]Расч по домам'!$J$154</f>
        <v>0.23800000000000002</v>
      </c>
      <c r="O161" s="333">
        <f>'[4]Расч. по домам на электр'!$P$153</f>
        <v>0.06895257861598846</v>
      </c>
      <c r="P161" s="284">
        <f>'[8]Расчет на дерат  и дез.'!$K$153</f>
        <v>0.03474822788905556</v>
      </c>
      <c r="Q161" s="284">
        <f>'[18]Расч. по домам на электр'!$P$153</f>
        <v>0.202026572102886</v>
      </c>
      <c r="R161" s="291">
        <v>0.5</v>
      </c>
      <c r="S161" s="230">
        <v>0</v>
      </c>
      <c r="T161" s="227">
        <f>'[25]Расч по домам на посыпку и расч'!$H$130</f>
        <v>0.01198478410146266</v>
      </c>
      <c r="U161" s="284">
        <f>'[3]Расч по домам'!$M$155</f>
        <v>0.06073118184758779</v>
      </c>
      <c r="V161" s="230">
        <f t="shared" si="35"/>
        <v>2.6631370445577756</v>
      </c>
      <c r="W161" s="231">
        <f t="shared" si="30"/>
        <v>2.7962938967856643</v>
      </c>
      <c r="X161" s="230">
        <f t="shared" si="31"/>
        <v>3.355552676142797</v>
      </c>
      <c r="Y161" s="298">
        <f t="shared" si="32"/>
        <v>3.515340898816264</v>
      </c>
      <c r="Z161" s="293">
        <f t="shared" si="33"/>
        <v>2.943467259774384</v>
      </c>
      <c r="AA161" s="294">
        <f t="shared" si="36"/>
        <v>26619.934935108424</v>
      </c>
      <c r="AB161" s="294">
        <f t="shared" si="37"/>
        <v>22183.279112590353</v>
      </c>
      <c r="AC161" s="295">
        <f t="shared" si="38"/>
        <v>2.1757232473058012</v>
      </c>
      <c r="AD161" s="296">
        <f t="shared" si="39"/>
        <v>21126.93248818129</v>
      </c>
      <c r="AE161" s="277">
        <f t="shared" si="44"/>
        <v>3.5233303099499373</v>
      </c>
      <c r="AF161" s="297">
        <f t="shared" si="40"/>
        <v>0.9982525625690445</v>
      </c>
      <c r="AG161" s="170">
        <f t="shared" si="41"/>
        <v>27950.93168186385</v>
      </c>
      <c r="AH161" s="269">
        <f t="shared" si="42"/>
        <v>335411.1801823662</v>
      </c>
      <c r="AI161" s="277">
        <f t="shared" si="43"/>
        <v>4.157529765740926</v>
      </c>
      <c r="AJ161" s="170"/>
    </row>
    <row r="162" spans="1:36" ht="0.75" customHeight="1" hidden="1" thickBot="1">
      <c r="A162" s="13"/>
      <c r="B162" s="228"/>
      <c r="C162" s="228"/>
      <c r="D162" s="240"/>
      <c r="E162" s="335">
        <f>SUM(E116:E161)</f>
        <v>216099.69999999998</v>
      </c>
      <c r="F162" s="336"/>
      <c r="G162" s="272"/>
      <c r="H162" s="227"/>
      <c r="I162" s="227"/>
      <c r="J162" s="227"/>
      <c r="K162" s="227"/>
      <c r="L162" s="274"/>
      <c r="M162" s="227"/>
      <c r="N162" s="242"/>
      <c r="O162" s="274"/>
      <c r="P162" s="227"/>
      <c r="Q162" s="227"/>
      <c r="R162" s="291"/>
      <c r="S162" s="227"/>
      <c r="T162" s="227">
        <v>0</v>
      </c>
      <c r="U162" s="227"/>
      <c r="V162" s="227"/>
      <c r="W162" s="272"/>
      <c r="X162" s="230"/>
      <c r="Y162" s="298"/>
      <c r="Z162" s="293"/>
      <c r="AA162" s="294">
        <f t="shared" si="36"/>
        <v>0</v>
      </c>
      <c r="AB162" s="294">
        <f t="shared" si="37"/>
        <v>0</v>
      </c>
      <c r="AC162" s="295">
        <f t="shared" si="38"/>
        <v>0</v>
      </c>
      <c r="AD162" s="296">
        <f t="shared" si="39"/>
        <v>0</v>
      </c>
      <c r="AE162" s="277">
        <f t="shared" si="44"/>
        <v>0</v>
      </c>
      <c r="AF162" s="297">
        <f t="shared" si="40"/>
        <v>0</v>
      </c>
      <c r="AG162" s="170">
        <f t="shared" si="41"/>
        <v>0</v>
      </c>
      <c r="AH162" s="269">
        <f t="shared" si="42"/>
        <v>0</v>
      </c>
      <c r="AI162" s="277">
        <f t="shared" si="43"/>
        <v>0</v>
      </c>
      <c r="AJ162" s="170"/>
    </row>
    <row r="163" spans="1:36" ht="19.5" customHeight="1" hidden="1">
      <c r="A163" s="13"/>
      <c r="B163" s="228"/>
      <c r="C163" s="228"/>
      <c r="D163" s="240"/>
      <c r="E163" s="228"/>
      <c r="F163" s="227"/>
      <c r="G163" s="272"/>
      <c r="H163" s="227"/>
      <c r="I163" s="227"/>
      <c r="J163" s="227"/>
      <c r="K163" s="227"/>
      <c r="L163" s="274"/>
      <c r="M163" s="227"/>
      <c r="N163" s="242"/>
      <c r="O163" s="274"/>
      <c r="P163" s="227"/>
      <c r="Q163" s="227"/>
      <c r="R163" s="291"/>
      <c r="S163" s="227"/>
      <c r="T163" s="227">
        <v>0</v>
      </c>
      <c r="U163" s="227"/>
      <c r="V163" s="228"/>
      <c r="W163" s="265"/>
      <c r="X163" s="230"/>
      <c r="Y163" s="298"/>
      <c r="Z163" s="293"/>
      <c r="AA163" s="294">
        <f t="shared" si="36"/>
        <v>0</v>
      </c>
      <c r="AB163" s="294">
        <f t="shared" si="37"/>
        <v>0</v>
      </c>
      <c r="AC163" s="295">
        <f t="shared" si="38"/>
        <v>0</v>
      </c>
      <c r="AD163" s="296">
        <f t="shared" si="39"/>
        <v>0</v>
      </c>
      <c r="AE163" s="277">
        <f t="shared" si="44"/>
        <v>0</v>
      </c>
      <c r="AF163" s="297">
        <f t="shared" si="40"/>
        <v>0</v>
      </c>
      <c r="AG163" s="170">
        <f t="shared" si="41"/>
        <v>0</v>
      </c>
      <c r="AH163" s="269">
        <f t="shared" si="42"/>
        <v>0</v>
      </c>
      <c r="AI163" s="277">
        <f t="shared" si="43"/>
        <v>0</v>
      </c>
      <c r="AJ163" s="170"/>
    </row>
    <row r="164" spans="1:36" ht="12.75" customHeight="1" hidden="1">
      <c r="A164" s="5"/>
      <c r="B164" s="228"/>
      <c r="C164" s="228"/>
      <c r="D164" s="311"/>
      <c r="E164" s="311"/>
      <c r="F164" s="311"/>
      <c r="G164" s="311"/>
      <c r="H164" s="228"/>
      <c r="I164" s="228"/>
      <c r="J164" s="228"/>
      <c r="K164" s="228"/>
      <c r="L164" s="310"/>
      <c r="M164" s="310"/>
      <c r="N164" s="314"/>
      <c r="O164" s="311"/>
      <c r="P164" s="311"/>
      <c r="Q164" s="311"/>
      <c r="R164" s="291"/>
      <c r="S164" s="311"/>
      <c r="T164" s="227">
        <v>0</v>
      </c>
      <c r="U164" s="311"/>
      <c r="V164" s="311"/>
      <c r="W164" s="311"/>
      <c r="X164" s="230"/>
      <c r="Y164" s="312"/>
      <c r="Z164" s="294"/>
      <c r="AA164" s="294">
        <f t="shared" si="36"/>
        <v>0</v>
      </c>
      <c r="AB164" s="294">
        <f t="shared" si="37"/>
        <v>0</v>
      </c>
      <c r="AC164" s="295">
        <f t="shared" si="38"/>
        <v>0</v>
      </c>
      <c r="AD164" s="296">
        <f t="shared" si="39"/>
        <v>0</v>
      </c>
      <c r="AE164" s="277">
        <f t="shared" si="44"/>
        <v>0</v>
      </c>
      <c r="AF164" s="297">
        <f t="shared" si="40"/>
        <v>0</v>
      </c>
      <c r="AG164" s="170">
        <f t="shared" si="41"/>
        <v>0</v>
      </c>
      <c r="AH164" s="269">
        <f t="shared" si="42"/>
        <v>0</v>
      </c>
      <c r="AI164" s="277">
        <f t="shared" si="43"/>
        <v>0</v>
      </c>
      <c r="AJ164" s="170"/>
    </row>
    <row r="165" spans="1:36" ht="11.25" customHeight="1" hidden="1">
      <c r="A165" s="5"/>
      <c r="B165" s="228"/>
      <c r="C165" s="228"/>
      <c r="D165" s="311"/>
      <c r="E165" s="311"/>
      <c r="F165" s="311"/>
      <c r="G165" s="311"/>
      <c r="H165" s="228"/>
      <c r="I165" s="228"/>
      <c r="J165" s="228"/>
      <c r="K165" s="228"/>
      <c r="L165" s="310"/>
      <c r="M165" s="310"/>
      <c r="N165" s="314"/>
      <c r="O165" s="311"/>
      <c r="P165" s="311"/>
      <c r="Q165" s="311"/>
      <c r="R165" s="291"/>
      <c r="S165" s="311"/>
      <c r="T165" s="227">
        <v>0</v>
      </c>
      <c r="U165" s="311"/>
      <c r="V165" s="311"/>
      <c r="W165" s="311"/>
      <c r="X165" s="230"/>
      <c r="Y165" s="312"/>
      <c r="Z165" s="294"/>
      <c r="AA165" s="294">
        <f t="shared" si="36"/>
        <v>0</v>
      </c>
      <c r="AB165" s="294">
        <f t="shared" si="37"/>
        <v>0</v>
      </c>
      <c r="AC165" s="295">
        <f t="shared" si="38"/>
        <v>0</v>
      </c>
      <c r="AD165" s="296">
        <f t="shared" si="39"/>
        <v>0</v>
      </c>
      <c r="AE165" s="277">
        <f t="shared" si="44"/>
        <v>0</v>
      </c>
      <c r="AF165" s="297">
        <f t="shared" si="40"/>
        <v>0</v>
      </c>
      <c r="AG165" s="170">
        <f t="shared" si="41"/>
        <v>0</v>
      </c>
      <c r="AH165" s="269">
        <f t="shared" si="42"/>
        <v>0</v>
      </c>
      <c r="AI165" s="277">
        <f t="shared" si="43"/>
        <v>0</v>
      </c>
      <c r="AJ165" s="170"/>
    </row>
    <row r="166" spans="1:36" ht="15" customHeight="1" hidden="1">
      <c r="A166" s="5"/>
      <c r="B166" s="228"/>
      <c r="C166" s="228"/>
      <c r="D166" s="311"/>
      <c r="E166" s="311"/>
      <c r="F166" s="311"/>
      <c r="G166" s="311"/>
      <c r="H166" s="228"/>
      <c r="I166" s="228"/>
      <c r="J166" s="228"/>
      <c r="K166" s="228"/>
      <c r="L166" s="310"/>
      <c r="M166" s="310"/>
      <c r="N166" s="314"/>
      <c r="O166" s="311"/>
      <c r="P166" s="311"/>
      <c r="Q166" s="311"/>
      <c r="R166" s="291"/>
      <c r="S166" s="311"/>
      <c r="T166" s="227">
        <v>0</v>
      </c>
      <c r="U166" s="311"/>
      <c r="V166" s="311"/>
      <c r="W166" s="311"/>
      <c r="X166" s="230"/>
      <c r="Y166" s="312"/>
      <c r="Z166" s="294"/>
      <c r="AA166" s="294">
        <f t="shared" si="36"/>
        <v>0</v>
      </c>
      <c r="AB166" s="294">
        <f t="shared" si="37"/>
        <v>0</v>
      </c>
      <c r="AC166" s="295">
        <f t="shared" si="38"/>
        <v>0</v>
      </c>
      <c r="AD166" s="296">
        <f t="shared" si="39"/>
        <v>0</v>
      </c>
      <c r="AE166" s="277">
        <f t="shared" si="44"/>
        <v>0</v>
      </c>
      <c r="AF166" s="297">
        <f t="shared" si="40"/>
        <v>0</v>
      </c>
      <c r="AG166" s="170">
        <f t="shared" si="41"/>
        <v>0</v>
      </c>
      <c r="AH166" s="269">
        <f t="shared" si="42"/>
        <v>0</v>
      </c>
      <c r="AI166" s="277">
        <f t="shared" si="43"/>
        <v>0</v>
      </c>
      <c r="AJ166" s="170"/>
    </row>
    <row r="167" spans="1:36" ht="11.25" customHeight="1" hidden="1">
      <c r="A167" s="5"/>
      <c r="B167" s="228"/>
      <c r="C167" s="228"/>
      <c r="D167" s="311"/>
      <c r="E167" s="311"/>
      <c r="F167" s="311"/>
      <c r="G167" s="311"/>
      <c r="H167" s="228"/>
      <c r="I167" s="228"/>
      <c r="J167" s="228"/>
      <c r="K167" s="228"/>
      <c r="L167" s="310"/>
      <c r="M167" s="310"/>
      <c r="N167" s="314"/>
      <c r="O167" s="311"/>
      <c r="P167" s="311"/>
      <c r="Q167" s="311"/>
      <c r="R167" s="291"/>
      <c r="S167" s="311"/>
      <c r="T167" s="227">
        <v>0</v>
      </c>
      <c r="U167" s="311"/>
      <c r="V167" s="311"/>
      <c r="W167" s="311"/>
      <c r="X167" s="230"/>
      <c r="Y167" s="312"/>
      <c r="Z167" s="294"/>
      <c r="AA167" s="294">
        <f t="shared" si="36"/>
        <v>0</v>
      </c>
      <c r="AB167" s="294">
        <f t="shared" si="37"/>
        <v>0</v>
      </c>
      <c r="AC167" s="295">
        <f t="shared" si="38"/>
        <v>0</v>
      </c>
      <c r="AD167" s="296">
        <f t="shared" si="39"/>
        <v>0</v>
      </c>
      <c r="AE167" s="277">
        <f t="shared" si="44"/>
        <v>0</v>
      </c>
      <c r="AF167" s="297">
        <f t="shared" si="40"/>
        <v>0</v>
      </c>
      <c r="AG167" s="170">
        <f t="shared" si="41"/>
        <v>0</v>
      </c>
      <c r="AH167" s="269">
        <f t="shared" si="42"/>
        <v>0</v>
      </c>
      <c r="AI167" s="277">
        <f t="shared" si="43"/>
        <v>0</v>
      </c>
      <c r="AJ167" s="170"/>
    </row>
    <row r="168" spans="1:36" ht="12.75" customHeight="1" hidden="1">
      <c r="A168" s="5"/>
      <c r="B168" s="228"/>
      <c r="C168" s="228"/>
      <c r="D168" s="311"/>
      <c r="E168" s="311"/>
      <c r="F168" s="311"/>
      <c r="G168" s="311"/>
      <c r="H168" s="228"/>
      <c r="I168" s="228"/>
      <c r="J168" s="228"/>
      <c r="K168" s="228"/>
      <c r="L168" s="310"/>
      <c r="M168" s="310"/>
      <c r="N168" s="314"/>
      <c r="O168" s="311"/>
      <c r="P168" s="311"/>
      <c r="Q168" s="311"/>
      <c r="R168" s="291"/>
      <c r="S168" s="311"/>
      <c r="T168" s="227">
        <v>0</v>
      </c>
      <c r="U168" s="311"/>
      <c r="V168" s="311"/>
      <c r="W168" s="311"/>
      <c r="X168" s="230"/>
      <c r="Y168" s="312"/>
      <c r="Z168" s="294"/>
      <c r="AA168" s="294">
        <f t="shared" si="36"/>
        <v>0</v>
      </c>
      <c r="AB168" s="294">
        <f t="shared" si="37"/>
        <v>0</v>
      </c>
      <c r="AC168" s="295">
        <f t="shared" si="38"/>
        <v>0</v>
      </c>
      <c r="AD168" s="296">
        <f t="shared" si="39"/>
        <v>0</v>
      </c>
      <c r="AE168" s="277">
        <f t="shared" si="44"/>
        <v>0</v>
      </c>
      <c r="AF168" s="297">
        <f t="shared" si="40"/>
        <v>0</v>
      </c>
      <c r="AG168" s="170">
        <f t="shared" si="41"/>
        <v>0</v>
      </c>
      <c r="AH168" s="269">
        <f t="shared" si="42"/>
        <v>0</v>
      </c>
      <c r="AI168" s="277">
        <f t="shared" si="43"/>
        <v>0</v>
      </c>
      <c r="AJ168" s="170"/>
    </row>
    <row r="169" spans="1:36" ht="10.5" customHeight="1" hidden="1">
      <c r="A169" s="5"/>
      <c r="B169" s="228"/>
      <c r="C169" s="228"/>
      <c r="D169" s="311"/>
      <c r="E169" s="311"/>
      <c r="F169" s="311"/>
      <c r="G169" s="311"/>
      <c r="H169" s="228"/>
      <c r="I169" s="228"/>
      <c r="J169" s="228"/>
      <c r="K169" s="228"/>
      <c r="L169" s="310"/>
      <c r="M169" s="310"/>
      <c r="N169" s="314"/>
      <c r="O169" s="311"/>
      <c r="P169" s="311"/>
      <c r="Q169" s="311"/>
      <c r="R169" s="291"/>
      <c r="S169" s="311"/>
      <c r="T169" s="227">
        <v>0</v>
      </c>
      <c r="U169" s="311"/>
      <c r="V169" s="311"/>
      <c r="W169" s="311"/>
      <c r="X169" s="230"/>
      <c r="Y169" s="312"/>
      <c r="Z169" s="294"/>
      <c r="AA169" s="294">
        <f t="shared" si="36"/>
        <v>0</v>
      </c>
      <c r="AB169" s="294">
        <f t="shared" si="37"/>
        <v>0</v>
      </c>
      <c r="AC169" s="295">
        <f t="shared" si="38"/>
        <v>0</v>
      </c>
      <c r="AD169" s="296">
        <f t="shared" si="39"/>
        <v>0</v>
      </c>
      <c r="AE169" s="277">
        <f t="shared" si="44"/>
        <v>0</v>
      </c>
      <c r="AF169" s="297">
        <f t="shared" si="40"/>
        <v>0</v>
      </c>
      <c r="AG169" s="170">
        <f t="shared" si="41"/>
        <v>0</v>
      </c>
      <c r="AH169" s="269">
        <f t="shared" si="42"/>
        <v>0</v>
      </c>
      <c r="AI169" s="277">
        <f t="shared" si="43"/>
        <v>0</v>
      </c>
      <c r="AJ169" s="170"/>
    </row>
    <row r="170" spans="1:36" ht="12.75" customHeight="1" hidden="1">
      <c r="A170" s="5"/>
      <c r="B170" s="228"/>
      <c r="C170" s="228"/>
      <c r="D170" s="311"/>
      <c r="E170" s="311"/>
      <c r="F170" s="311"/>
      <c r="G170" s="311"/>
      <c r="H170" s="228"/>
      <c r="I170" s="228"/>
      <c r="J170" s="228"/>
      <c r="K170" s="228"/>
      <c r="L170" s="310"/>
      <c r="M170" s="310"/>
      <c r="N170" s="314"/>
      <c r="O170" s="311"/>
      <c r="P170" s="311"/>
      <c r="Q170" s="311"/>
      <c r="R170" s="291"/>
      <c r="S170" s="311"/>
      <c r="T170" s="227">
        <v>0</v>
      </c>
      <c r="U170" s="311"/>
      <c r="V170" s="311"/>
      <c r="W170" s="311"/>
      <c r="X170" s="230"/>
      <c r="Y170" s="312"/>
      <c r="Z170" s="294"/>
      <c r="AA170" s="294">
        <f t="shared" si="36"/>
        <v>0</v>
      </c>
      <c r="AB170" s="294">
        <f t="shared" si="37"/>
        <v>0</v>
      </c>
      <c r="AC170" s="295">
        <f t="shared" si="38"/>
        <v>0</v>
      </c>
      <c r="AD170" s="296">
        <f t="shared" si="39"/>
        <v>0</v>
      </c>
      <c r="AE170" s="277">
        <f t="shared" si="44"/>
        <v>0</v>
      </c>
      <c r="AF170" s="297">
        <f t="shared" si="40"/>
        <v>0</v>
      </c>
      <c r="AG170" s="170">
        <f t="shared" si="41"/>
        <v>0</v>
      </c>
      <c r="AH170" s="269">
        <f t="shared" si="42"/>
        <v>0</v>
      </c>
      <c r="AI170" s="277">
        <f t="shared" si="43"/>
        <v>0</v>
      </c>
      <c r="AJ170" s="170"/>
    </row>
    <row r="171" spans="1:36" ht="16.5" customHeight="1" hidden="1">
      <c r="A171" s="5"/>
      <c r="B171" s="228"/>
      <c r="C171" s="228"/>
      <c r="D171" s="311"/>
      <c r="E171" s="311"/>
      <c r="F171" s="311"/>
      <c r="G171" s="311"/>
      <c r="H171" s="228"/>
      <c r="I171" s="228"/>
      <c r="J171" s="228"/>
      <c r="K171" s="228"/>
      <c r="L171" s="310"/>
      <c r="M171" s="310"/>
      <c r="N171" s="314"/>
      <c r="O171" s="311"/>
      <c r="P171" s="311"/>
      <c r="Q171" s="311"/>
      <c r="R171" s="291"/>
      <c r="S171" s="311"/>
      <c r="T171" s="227">
        <v>0</v>
      </c>
      <c r="U171" s="311"/>
      <c r="V171" s="311"/>
      <c r="W171" s="311"/>
      <c r="X171" s="230"/>
      <c r="Y171" s="312"/>
      <c r="Z171" s="294"/>
      <c r="AA171" s="294">
        <f t="shared" si="36"/>
        <v>0</v>
      </c>
      <c r="AB171" s="294">
        <f t="shared" si="37"/>
        <v>0</v>
      </c>
      <c r="AC171" s="295">
        <f t="shared" si="38"/>
        <v>0</v>
      </c>
      <c r="AD171" s="296">
        <f t="shared" si="39"/>
        <v>0</v>
      </c>
      <c r="AE171" s="277">
        <f t="shared" si="44"/>
        <v>0</v>
      </c>
      <c r="AF171" s="297">
        <f t="shared" si="40"/>
        <v>0</v>
      </c>
      <c r="AG171" s="170">
        <f t="shared" si="41"/>
        <v>0</v>
      </c>
      <c r="AH171" s="269">
        <f t="shared" si="42"/>
        <v>0</v>
      </c>
      <c r="AI171" s="277">
        <f t="shared" si="43"/>
        <v>0</v>
      </c>
      <c r="AJ171" s="170"/>
    </row>
    <row r="172" spans="1:36" ht="13.5" customHeight="1" hidden="1">
      <c r="A172" s="5"/>
      <c r="B172" s="228"/>
      <c r="C172" s="228"/>
      <c r="D172" s="311"/>
      <c r="E172" s="311"/>
      <c r="F172" s="311"/>
      <c r="G172" s="311"/>
      <c r="H172" s="228"/>
      <c r="I172" s="228"/>
      <c r="J172" s="228"/>
      <c r="K172" s="228"/>
      <c r="L172" s="310"/>
      <c r="M172" s="310"/>
      <c r="N172" s="314"/>
      <c r="O172" s="311"/>
      <c r="P172" s="311"/>
      <c r="Q172" s="311"/>
      <c r="R172" s="291"/>
      <c r="S172" s="311"/>
      <c r="T172" s="227">
        <v>0</v>
      </c>
      <c r="U172" s="311"/>
      <c r="V172" s="311"/>
      <c r="W172" s="311"/>
      <c r="X172" s="230"/>
      <c r="Y172" s="312"/>
      <c r="Z172" s="294"/>
      <c r="AA172" s="294">
        <f t="shared" si="36"/>
        <v>0</v>
      </c>
      <c r="AB172" s="294">
        <f t="shared" si="37"/>
        <v>0</v>
      </c>
      <c r="AC172" s="295">
        <f t="shared" si="38"/>
        <v>0</v>
      </c>
      <c r="AD172" s="296">
        <f t="shared" si="39"/>
        <v>0</v>
      </c>
      <c r="AE172" s="277">
        <f t="shared" si="44"/>
        <v>0</v>
      </c>
      <c r="AF172" s="297">
        <f t="shared" si="40"/>
        <v>0</v>
      </c>
      <c r="AG172" s="170">
        <f t="shared" si="41"/>
        <v>0</v>
      </c>
      <c r="AH172" s="269">
        <f t="shared" si="42"/>
        <v>0</v>
      </c>
      <c r="AI172" s="277">
        <f t="shared" si="43"/>
        <v>0</v>
      </c>
      <c r="AJ172" s="170"/>
    </row>
    <row r="173" spans="1:36" ht="15.75" customHeight="1" hidden="1">
      <c r="A173" s="5"/>
      <c r="B173" s="228"/>
      <c r="C173" s="228"/>
      <c r="D173" s="311"/>
      <c r="E173" s="311"/>
      <c r="F173" s="311"/>
      <c r="G173" s="311"/>
      <c r="H173" s="228"/>
      <c r="I173" s="228"/>
      <c r="J173" s="228"/>
      <c r="K173" s="228"/>
      <c r="L173" s="310"/>
      <c r="M173" s="310"/>
      <c r="N173" s="314"/>
      <c r="O173" s="311"/>
      <c r="P173" s="311"/>
      <c r="Q173" s="311"/>
      <c r="R173" s="291"/>
      <c r="S173" s="311"/>
      <c r="T173" s="227">
        <v>0</v>
      </c>
      <c r="U173" s="311"/>
      <c r="V173" s="311"/>
      <c r="W173" s="311"/>
      <c r="X173" s="230"/>
      <c r="Y173" s="312"/>
      <c r="Z173" s="294"/>
      <c r="AA173" s="294">
        <f t="shared" si="36"/>
        <v>0</v>
      </c>
      <c r="AB173" s="294">
        <f t="shared" si="37"/>
        <v>0</v>
      </c>
      <c r="AC173" s="295">
        <f t="shared" si="38"/>
        <v>0</v>
      </c>
      <c r="AD173" s="296">
        <f t="shared" si="39"/>
        <v>0</v>
      </c>
      <c r="AE173" s="277">
        <f t="shared" si="44"/>
        <v>0</v>
      </c>
      <c r="AF173" s="297">
        <f t="shared" si="40"/>
        <v>0</v>
      </c>
      <c r="AG173" s="170">
        <f t="shared" si="41"/>
        <v>0</v>
      </c>
      <c r="AH173" s="269">
        <f t="shared" si="42"/>
        <v>0</v>
      </c>
      <c r="AI173" s="277">
        <f t="shared" si="43"/>
        <v>0</v>
      </c>
      <c r="AJ173" s="170"/>
    </row>
    <row r="174" spans="1:36" ht="18" customHeight="1" hidden="1">
      <c r="A174" s="5"/>
      <c r="B174" s="228"/>
      <c r="C174" s="228"/>
      <c r="D174" s="311"/>
      <c r="E174" s="311"/>
      <c r="F174" s="311"/>
      <c r="G174" s="311"/>
      <c r="H174" s="228"/>
      <c r="I174" s="228"/>
      <c r="J174" s="228"/>
      <c r="K174" s="228"/>
      <c r="L174" s="310"/>
      <c r="M174" s="310"/>
      <c r="N174" s="314"/>
      <c r="O174" s="311"/>
      <c r="P174" s="311"/>
      <c r="Q174" s="311"/>
      <c r="R174" s="291"/>
      <c r="S174" s="311"/>
      <c r="T174" s="227">
        <v>0</v>
      </c>
      <c r="U174" s="311"/>
      <c r="V174" s="311"/>
      <c r="W174" s="311"/>
      <c r="X174" s="230"/>
      <c r="Y174" s="312"/>
      <c r="Z174" s="294"/>
      <c r="AA174" s="294">
        <f t="shared" si="36"/>
        <v>0</v>
      </c>
      <c r="AB174" s="294">
        <f t="shared" si="37"/>
        <v>0</v>
      </c>
      <c r="AC174" s="295">
        <f t="shared" si="38"/>
        <v>0</v>
      </c>
      <c r="AD174" s="296">
        <f t="shared" si="39"/>
        <v>0</v>
      </c>
      <c r="AE174" s="277">
        <f t="shared" si="44"/>
        <v>0</v>
      </c>
      <c r="AF174" s="297">
        <f t="shared" si="40"/>
        <v>0</v>
      </c>
      <c r="AG174" s="170">
        <f t="shared" si="41"/>
        <v>0</v>
      </c>
      <c r="AH174" s="269">
        <f t="shared" si="42"/>
        <v>0</v>
      </c>
      <c r="AI174" s="277">
        <f t="shared" si="43"/>
        <v>0</v>
      </c>
      <c r="AJ174" s="170"/>
    </row>
    <row r="175" spans="1:36" ht="21.75" customHeight="1" hidden="1">
      <c r="A175" s="5"/>
      <c r="B175" s="228"/>
      <c r="C175" s="228"/>
      <c r="D175" s="311"/>
      <c r="E175" s="311"/>
      <c r="F175" s="311"/>
      <c r="G175" s="311"/>
      <c r="H175" s="228"/>
      <c r="I175" s="228"/>
      <c r="J175" s="228"/>
      <c r="K175" s="228"/>
      <c r="L175" s="310"/>
      <c r="M175" s="310"/>
      <c r="N175" s="314"/>
      <c r="O175" s="311"/>
      <c r="P175" s="311"/>
      <c r="Q175" s="311"/>
      <c r="R175" s="291"/>
      <c r="S175" s="311"/>
      <c r="T175" s="227">
        <v>0</v>
      </c>
      <c r="U175" s="311"/>
      <c r="V175" s="311"/>
      <c r="W175" s="311"/>
      <c r="X175" s="230"/>
      <c r="Y175" s="312"/>
      <c r="Z175" s="294"/>
      <c r="AA175" s="294">
        <f t="shared" si="36"/>
        <v>0</v>
      </c>
      <c r="AB175" s="294">
        <f t="shared" si="37"/>
        <v>0</v>
      </c>
      <c r="AC175" s="295">
        <f t="shared" si="38"/>
        <v>0</v>
      </c>
      <c r="AD175" s="296">
        <f t="shared" si="39"/>
        <v>0</v>
      </c>
      <c r="AE175" s="277">
        <f t="shared" si="44"/>
        <v>0</v>
      </c>
      <c r="AF175" s="297">
        <f t="shared" si="40"/>
        <v>0</v>
      </c>
      <c r="AG175" s="170">
        <f t="shared" si="41"/>
        <v>0</v>
      </c>
      <c r="AH175" s="269">
        <f t="shared" si="42"/>
        <v>0</v>
      </c>
      <c r="AI175" s="277">
        <f t="shared" si="43"/>
        <v>0</v>
      </c>
      <c r="AJ175" s="170"/>
    </row>
    <row r="176" spans="1:36" ht="22.5" customHeight="1" hidden="1">
      <c r="A176" s="5"/>
      <c r="B176" s="228"/>
      <c r="C176" s="228"/>
      <c r="D176" s="311"/>
      <c r="E176" s="311"/>
      <c r="F176" s="311"/>
      <c r="G176" s="311"/>
      <c r="H176" s="228"/>
      <c r="I176" s="228"/>
      <c r="J176" s="228"/>
      <c r="K176" s="228"/>
      <c r="L176" s="310"/>
      <c r="M176" s="310"/>
      <c r="N176" s="314"/>
      <c r="O176" s="311"/>
      <c r="P176" s="311"/>
      <c r="Q176" s="311"/>
      <c r="R176" s="291"/>
      <c r="S176" s="311"/>
      <c r="T176" s="227">
        <v>0</v>
      </c>
      <c r="U176" s="311"/>
      <c r="V176" s="311"/>
      <c r="W176" s="311"/>
      <c r="X176" s="230"/>
      <c r="Y176" s="312"/>
      <c r="Z176" s="294"/>
      <c r="AA176" s="294">
        <f t="shared" si="36"/>
        <v>0</v>
      </c>
      <c r="AB176" s="294">
        <f t="shared" si="37"/>
        <v>0</v>
      </c>
      <c r="AC176" s="295">
        <f t="shared" si="38"/>
        <v>0</v>
      </c>
      <c r="AD176" s="296">
        <f t="shared" si="39"/>
        <v>0</v>
      </c>
      <c r="AE176" s="277">
        <f t="shared" si="44"/>
        <v>0</v>
      </c>
      <c r="AF176" s="297">
        <f t="shared" si="40"/>
        <v>0</v>
      </c>
      <c r="AG176" s="170">
        <f t="shared" si="41"/>
        <v>0</v>
      </c>
      <c r="AH176" s="269">
        <f t="shared" si="42"/>
        <v>0</v>
      </c>
      <c r="AI176" s="277">
        <f t="shared" si="43"/>
        <v>0</v>
      </c>
      <c r="AJ176" s="170"/>
    </row>
    <row r="177" spans="1:36" ht="15.75" customHeight="1" hidden="1">
      <c r="A177" s="5"/>
      <c r="B177" s="228"/>
      <c r="C177" s="228"/>
      <c r="D177" s="311"/>
      <c r="E177" s="337"/>
      <c r="F177" s="337"/>
      <c r="G177" s="337"/>
      <c r="H177" s="309"/>
      <c r="I177" s="382"/>
      <c r="J177" s="309"/>
      <c r="K177" s="309"/>
      <c r="L177" s="339"/>
      <c r="M177" s="339"/>
      <c r="N177" s="340"/>
      <c r="O177" s="311"/>
      <c r="P177" s="311"/>
      <c r="Q177" s="311"/>
      <c r="R177" s="291"/>
      <c r="S177" s="311"/>
      <c r="T177" s="227">
        <v>0</v>
      </c>
      <c r="U177" s="311"/>
      <c r="V177" s="311"/>
      <c r="W177" s="311"/>
      <c r="X177" s="230"/>
      <c r="Y177" s="312"/>
      <c r="Z177" s="294"/>
      <c r="AA177" s="294">
        <f t="shared" si="36"/>
        <v>0</v>
      </c>
      <c r="AB177" s="294">
        <f t="shared" si="37"/>
        <v>0</v>
      </c>
      <c r="AC177" s="295">
        <f t="shared" si="38"/>
        <v>0</v>
      </c>
      <c r="AD177" s="296">
        <f t="shared" si="39"/>
        <v>0</v>
      </c>
      <c r="AE177" s="277">
        <f t="shared" si="44"/>
        <v>0</v>
      </c>
      <c r="AF177" s="297">
        <f t="shared" si="40"/>
        <v>0</v>
      </c>
      <c r="AG177" s="170">
        <f t="shared" si="41"/>
        <v>0</v>
      </c>
      <c r="AH177" s="269">
        <f t="shared" si="42"/>
        <v>0</v>
      </c>
      <c r="AI177" s="277">
        <f t="shared" si="43"/>
        <v>0</v>
      </c>
      <c r="AJ177" s="170"/>
    </row>
    <row r="178" spans="1:36" ht="18.75" customHeight="1" hidden="1">
      <c r="A178" s="394" t="s">
        <v>12</v>
      </c>
      <c r="B178" s="416"/>
      <c r="C178" s="416"/>
      <c r="D178" s="399"/>
      <c r="E178" s="397"/>
      <c r="F178" s="397"/>
      <c r="G178" s="417"/>
      <c r="H178" s="416"/>
      <c r="I178" s="416"/>
      <c r="J178" s="416"/>
      <c r="K178" s="416"/>
      <c r="L178" s="399"/>
      <c r="M178" s="390"/>
      <c r="N178" s="401"/>
      <c r="O178" s="399"/>
      <c r="P178" s="390"/>
      <c r="Q178" s="390"/>
      <c r="R178" s="291"/>
      <c r="S178" s="390"/>
      <c r="T178" s="227">
        <v>0</v>
      </c>
      <c r="U178" s="390"/>
      <c r="V178" s="430"/>
      <c r="W178" s="417"/>
      <c r="X178" s="428"/>
      <c r="Y178" s="426" t="s">
        <v>22</v>
      </c>
      <c r="Z178" s="434" t="s">
        <v>52</v>
      </c>
      <c r="AA178" s="294">
        <f t="shared" si="36"/>
        <v>0</v>
      </c>
      <c r="AB178" s="294">
        <f t="shared" si="37"/>
        <v>0</v>
      </c>
      <c r="AC178" s="295">
        <f t="shared" si="38"/>
        <v>0</v>
      </c>
      <c r="AD178" s="296">
        <f t="shared" si="39"/>
        <v>0</v>
      </c>
      <c r="AE178" s="277">
        <f t="shared" si="44"/>
        <v>0</v>
      </c>
      <c r="AF178" s="297">
        <f t="shared" si="40"/>
        <v>0</v>
      </c>
      <c r="AG178" s="170">
        <f t="shared" si="41"/>
        <v>0</v>
      </c>
      <c r="AH178" s="269">
        <f t="shared" si="42"/>
        <v>0</v>
      </c>
      <c r="AI178" s="277">
        <f t="shared" si="43"/>
        <v>0</v>
      </c>
      <c r="AJ178" s="170"/>
    </row>
    <row r="179" spans="1:36" ht="0.75" customHeight="1" hidden="1">
      <c r="A179" s="395"/>
      <c r="B179" s="416"/>
      <c r="C179" s="416"/>
      <c r="D179" s="400"/>
      <c r="E179" s="398"/>
      <c r="F179" s="398"/>
      <c r="G179" s="418"/>
      <c r="H179" s="341"/>
      <c r="I179" s="341"/>
      <c r="J179" s="341"/>
      <c r="K179" s="341"/>
      <c r="L179" s="400"/>
      <c r="M179" s="391"/>
      <c r="N179" s="402"/>
      <c r="O179" s="400"/>
      <c r="P179" s="391"/>
      <c r="Q179" s="391"/>
      <c r="R179" s="291"/>
      <c r="S179" s="391"/>
      <c r="T179" s="227">
        <v>0</v>
      </c>
      <c r="U179" s="391"/>
      <c r="V179" s="431"/>
      <c r="W179" s="418"/>
      <c r="X179" s="428"/>
      <c r="Y179" s="427"/>
      <c r="Z179" s="434"/>
      <c r="AA179" s="294">
        <f t="shared" si="36"/>
        <v>0</v>
      </c>
      <c r="AB179" s="294">
        <f t="shared" si="37"/>
        <v>0</v>
      </c>
      <c r="AC179" s="295">
        <f t="shared" si="38"/>
        <v>0</v>
      </c>
      <c r="AD179" s="296">
        <f t="shared" si="39"/>
        <v>0</v>
      </c>
      <c r="AE179" s="277">
        <f t="shared" si="44"/>
        <v>0</v>
      </c>
      <c r="AF179" s="297">
        <f t="shared" si="40"/>
        <v>0</v>
      </c>
      <c r="AG179" s="170">
        <f t="shared" si="41"/>
        <v>0</v>
      </c>
      <c r="AH179" s="269">
        <f t="shared" si="42"/>
        <v>0</v>
      </c>
      <c r="AI179" s="277">
        <f t="shared" si="43"/>
        <v>0</v>
      </c>
      <c r="AJ179" s="170"/>
    </row>
    <row r="180" spans="1:36" ht="9.75" customHeight="1" hidden="1">
      <c r="A180" s="30">
        <v>1</v>
      </c>
      <c r="B180" s="253"/>
      <c r="C180" s="253"/>
      <c r="D180" s="342"/>
      <c r="E180" s="255"/>
      <c r="F180" s="255"/>
      <c r="G180" s="256"/>
      <c r="H180" s="264"/>
      <c r="I180" s="264"/>
      <c r="J180" s="264"/>
      <c r="K180" s="264"/>
      <c r="L180" s="263"/>
      <c r="M180" s="264"/>
      <c r="N180" s="343"/>
      <c r="O180" s="263"/>
      <c r="P180" s="264"/>
      <c r="Q180" s="264"/>
      <c r="R180" s="291"/>
      <c r="S180" s="228"/>
      <c r="T180" s="227">
        <v>0</v>
      </c>
      <c r="U180" s="264"/>
      <c r="V180" s="265"/>
      <c r="W180" s="265"/>
      <c r="X180" s="230"/>
      <c r="Y180" s="298">
        <v>20</v>
      </c>
      <c r="Z180" s="293">
        <v>20</v>
      </c>
      <c r="AA180" s="294">
        <f t="shared" si="36"/>
        <v>0</v>
      </c>
      <c r="AB180" s="294">
        <f t="shared" si="37"/>
        <v>0</v>
      </c>
      <c r="AC180" s="295">
        <f t="shared" si="38"/>
        <v>0</v>
      </c>
      <c r="AD180" s="296">
        <f t="shared" si="39"/>
        <v>0</v>
      </c>
      <c r="AE180" s="277">
        <f t="shared" si="44"/>
        <v>0</v>
      </c>
      <c r="AF180" s="297">
        <f t="shared" si="40"/>
        <v>0</v>
      </c>
      <c r="AG180" s="170">
        <f t="shared" si="41"/>
        <v>0</v>
      </c>
      <c r="AH180" s="269">
        <f t="shared" si="42"/>
        <v>0</v>
      </c>
      <c r="AI180" s="277">
        <f t="shared" si="43"/>
        <v>0</v>
      </c>
      <c r="AJ180" s="170"/>
    </row>
    <row r="181" spans="1:36" ht="12.75">
      <c r="A181" s="14">
        <v>120</v>
      </c>
      <c r="B181" s="228" t="s">
        <v>93</v>
      </c>
      <c r="C181" s="228">
        <v>40</v>
      </c>
      <c r="D181" s="240">
        <v>5</v>
      </c>
      <c r="E181" s="228">
        <v>5620.21</v>
      </c>
      <c r="F181" s="344"/>
      <c r="G181" s="272">
        <f>'[12]Расч по домам'!$Y$169</f>
        <v>0.5904758147281567</v>
      </c>
      <c r="H181" s="227">
        <f>'[11]Норм по домам'!$Q$177</f>
        <v>0.45289660838058926</v>
      </c>
      <c r="I181" s="227"/>
      <c r="J181" s="227">
        <f>'[14]Расч по домам'!$M$177</f>
        <v>0.07297248727193682</v>
      </c>
      <c r="K181" s="272">
        <f>'[16]Расч по домам'!$G$177</f>
        <v>0.0280884940533672</v>
      </c>
      <c r="L181" s="273">
        <f>'[6]Расч по домам'!$H$177</f>
        <v>0</v>
      </c>
      <c r="M181" s="227">
        <f>'[15]Расч по домам'!$J$177</f>
        <v>0</v>
      </c>
      <c r="N181" s="242">
        <v>0</v>
      </c>
      <c r="O181" s="274">
        <f>'[4]Расч. по домам на электр'!$P$173</f>
        <v>0.08794759977165714</v>
      </c>
      <c r="P181" s="227">
        <f>'[8]Расчет на дерат  и дез.'!$K$173</f>
        <v>0.009298703547850822</v>
      </c>
      <c r="Q181" s="345">
        <f>'[18]Расч. по домам на электр'!$P$173</f>
        <v>0.19505098136911223</v>
      </c>
      <c r="R181" s="291">
        <v>0.5</v>
      </c>
      <c r="S181" s="230">
        <v>0</v>
      </c>
      <c r="T181" s="227">
        <f>'[25]Расч по домам на посыпку и расч'!$H$130</f>
        <v>0.01198478410146266</v>
      </c>
      <c r="U181" s="227">
        <f>'[3]Расч по домам'!$M$178</f>
        <v>0.07454502873818887</v>
      </c>
      <c r="V181" s="231">
        <f>SUM(F181:U181)</f>
        <v>2.023260501962322</v>
      </c>
      <c r="W181" s="231">
        <f>V181*1.05</f>
        <v>2.124423527060438</v>
      </c>
      <c r="X181" s="230">
        <f>W181*1.2</f>
        <v>2.5493082324725256</v>
      </c>
      <c r="Y181" s="298">
        <f>V181*1.1*1.2</f>
        <v>2.670703862590265</v>
      </c>
      <c r="Z181" s="293">
        <f>W181/0.95</f>
        <v>2.2362352916425667</v>
      </c>
      <c r="AA181" s="294">
        <f t="shared" si="36"/>
        <v>14327.647621224412</v>
      </c>
      <c r="AB181" s="294">
        <f t="shared" si="37"/>
        <v>11939.706351020344</v>
      </c>
      <c r="AC181" s="295">
        <f t="shared" si="38"/>
        <v>2.5493082324725256</v>
      </c>
      <c r="AD181" s="296">
        <f t="shared" si="39"/>
        <v>11371.148905733662</v>
      </c>
      <c r="AE181" s="277">
        <f t="shared" si="44"/>
        <v>2.676773644096152</v>
      </c>
      <c r="AF181" s="297">
        <f t="shared" si="40"/>
        <v>0</v>
      </c>
      <c r="AG181" s="170">
        <f t="shared" si="41"/>
        <v>15044.030002285634</v>
      </c>
      <c r="AH181" s="269">
        <f t="shared" si="42"/>
        <v>180528.3600274276</v>
      </c>
      <c r="AI181" s="277">
        <f t="shared" si="43"/>
        <v>3.158592900033459</v>
      </c>
      <c r="AJ181" s="170"/>
    </row>
    <row r="182" spans="1:36" ht="12.75">
      <c r="A182" s="4">
        <v>121</v>
      </c>
      <c r="B182" s="228" t="s">
        <v>93</v>
      </c>
      <c r="C182" s="228">
        <v>42</v>
      </c>
      <c r="D182" s="228">
        <v>5</v>
      </c>
      <c r="E182" s="228">
        <v>2776.8</v>
      </c>
      <c r="F182" s="346"/>
      <c r="G182" s="272">
        <f>'[12]Расч по домам'!$Y$170</f>
        <v>0.5310216465475847</v>
      </c>
      <c r="H182" s="273">
        <f>'[11]Норм по домам'!$Q$178</f>
        <v>0.45289660838058926</v>
      </c>
      <c r="I182" s="227"/>
      <c r="J182" s="227">
        <f>'[14]Расч по домам'!$M$178</f>
        <v>0.07297248727193684</v>
      </c>
      <c r="K182" s="272">
        <f>'[16]Расч по домам'!$G$178</f>
        <v>0.028088494053367198</v>
      </c>
      <c r="L182" s="273">
        <f>'[6]Расч по домам'!$H$178</f>
        <v>0</v>
      </c>
      <c r="M182" s="227">
        <f>'[15]Расч по домам'!$J$177</f>
        <v>0</v>
      </c>
      <c r="N182" s="242">
        <v>0</v>
      </c>
      <c r="O182" s="274">
        <f>'[4]Расч. по домам на электр'!$P$174</f>
        <v>0.1297287925686346</v>
      </c>
      <c r="P182" s="227">
        <f>'[8]Расчет на дерат  и дез.'!$K$174</f>
        <v>0.009709497743205609</v>
      </c>
      <c r="Q182" s="227">
        <f>'[18]Расч. по домам на электр'!$P$174</f>
        <v>0.19729791025433338</v>
      </c>
      <c r="R182" s="291">
        <v>0.5</v>
      </c>
      <c r="S182" s="230">
        <v>0</v>
      </c>
      <c r="T182" s="227">
        <f>'[25]Расч по домам на посыпку и расч'!$H$130</f>
        <v>0.01198478410146266</v>
      </c>
      <c r="U182" s="227">
        <f>'[3]Расч по домам'!$M$179</f>
        <v>0.07603741022733408</v>
      </c>
      <c r="V182" s="231">
        <f aca="true" t="shared" si="45" ref="V182:V238">SUM(F182:U182)</f>
        <v>2.009737631148448</v>
      </c>
      <c r="W182" s="231">
        <f aca="true" t="shared" si="46" ref="W182:W238">V182*1.05</f>
        <v>2.1102245127058707</v>
      </c>
      <c r="X182" s="230">
        <f aca="true" t="shared" si="47" ref="X182:X238">W182*1.2</f>
        <v>2.5322694152470446</v>
      </c>
      <c r="Y182" s="298">
        <f aca="true" t="shared" si="48" ref="Y182:Y238">V182*1.1*1.2</f>
        <v>2.6528536731159513</v>
      </c>
      <c r="Z182" s="293">
        <f aca="true" t="shared" si="49" ref="Z182:Z238">W182/0.95</f>
        <v>2.221288960743022</v>
      </c>
      <c r="AA182" s="294">
        <f t="shared" si="36"/>
        <v>7031.605712257994</v>
      </c>
      <c r="AB182" s="294">
        <f t="shared" si="37"/>
        <v>5859.671426881662</v>
      </c>
      <c r="AC182" s="295">
        <f t="shared" si="38"/>
        <v>2.5322694152470446</v>
      </c>
      <c r="AD182" s="296">
        <f t="shared" si="39"/>
        <v>5580.639454173011</v>
      </c>
      <c r="AE182" s="277">
        <f t="shared" si="44"/>
        <v>2.658882886009397</v>
      </c>
      <c r="AF182" s="297">
        <f t="shared" si="40"/>
        <v>0</v>
      </c>
      <c r="AG182" s="170">
        <f t="shared" si="41"/>
        <v>7383.185997870894</v>
      </c>
      <c r="AH182" s="269">
        <f t="shared" si="42"/>
        <v>88598.23197445073</v>
      </c>
      <c r="AI182" s="277">
        <f t="shared" si="43"/>
        <v>3.1374818054910887</v>
      </c>
      <c r="AJ182" s="170"/>
    </row>
    <row r="183" spans="1:36" ht="12.75">
      <c r="A183" s="4">
        <v>122</v>
      </c>
      <c r="B183" s="228" t="s">
        <v>93</v>
      </c>
      <c r="C183" s="228">
        <v>44</v>
      </c>
      <c r="D183" s="228">
        <v>5</v>
      </c>
      <c r="E183" s="228">
        <v>5610.76</v>
      </c>
      <c r="F183" s="346"/>
      <c r="G183" s="272">
        <f>'[12]Расч по домам'!$Y$171</f>
        <v>0.4651058624832762</v>
      </c>
      <c r="H183" s="273">
        <f>'[11]Норм по домам'!$Q$179</f>
        <v>0.45289660838058926</v>
      </c>
      <c r="I183" s="227"/>
      <c r="J183" s="227">
        <f>'[14]Расч по домам'!$M$179</f>
        <v>0.07297248727193682</v>
      </c>
      <c r="K183" s="272">
        <f>'[16]Расч по домам'!$G$179</f>
        <v>0.028088494053367205</v>
      </c>
      <c r="L183" s="273">
        <f>'[6]Расч по домам'!$I$179</f>
        <v>0</v>
      </c>
      <c r="M183" s="227">
        <f>'[15]Расч по домам'!$J$177</f>
        <v>0</v>
      </c>
      <c r="N183" s="242">
        <v>0</v>
      </c>
      <c r="O183" s="274">
        <f>'[4]Расч. по домам на электр'!$P$175</f>
        <v>0.049820256715947996</v>
      </c>
      <c r="P183" s="227">
        <f>'[8]Расчет на дерат  и дез.'!$K$175</f>
        <v>0.009643494523617716</v>
      </c>
      <c r="Q183" s="227">
        <f>'[18]Расч. по домам на электр'!$P$175</f>
        <v>0.19536664397161096</v>
      </c>
      <c r="R183" s="291">
        <v>0.5</v>
      </c>
      <c r="S183" s="230">
        <v>0</v>
      </c>
      <c r="T183" s="227">
        <f>'[25]Расч по домам на посыпку и расч'!$H$130</f>
        <v>0.01198478410146266</v>
      </c>
      <c r="U183" s="227">
        <f>'[3]Расч по домам'!$M$180</f>
        <v>0.07466566939126158</v>
      </c>
      <c r="V183" s="231">
        <f t="shared" si="45"/>
        <v>1.8605443008930702</v>
      </c>
      <c r="W183" s="231">
        <f t="shared" si="46"/>
        <v>1.9535715159377238</v>
      </c>
      <c r="X183" s="230">
        <f t="shared" si="47"/>
        <v>2.3442858191252687</v>
      </c>
      <c r="Y183" s="298">
        <f t="shared" si="48"/>
        <v>2.4559184771788525</v>
      </c>
      <c r="Z183" s="293">
        <f t="shared" si="49"/>
        <v>2.0563910694081304</v>
      </c>
      <c r="AA183" s="294">
        <f t="shared" si="36"/>
        <v>13153.225102515293</v>
      </c>
      <c r="AB183" s="294">
        <f t="shared" si="37"/>
        <v>10961.020918762744</v>
      </c>
      <c r="AC183" s="295">
        <f t="shared" si="38"/>
        <v>2.3442858191252687</v>
      </c>
      <c r="AD183" s="296">
        <f t="shared" si="39"/>
        <v>10439.067541678804</v>
      </c>
      <c r="AE183" s="277">
        <f t="shared" si="44"/>
        <v>2.4615001100815324</v>
      </c>
      <c r="AF183" s="297">
        <f t="shared" si="40"/>
        <v>0</v>
      </c>
      <c r="AG183" s="170">
        <f t="shared" si="41"/>
        <v>13810.886357641059</v>
      </c>
      <c r="AH183" s="269">
        <f t="shared" si="42"/>
        <v>165730.6362916927</v>
      </c>
      <c r="AI183" s="277">
        <f t="shared" si="43"/>
        <v>2.904570129896208</v>
      </c>
      <c r="AJ183" s="170"/>
    </row>
    <row r="184" spans="1:36" ht="12.75">
      <c r="A184" s="4">
        <f>A183+1</f>
        <v>123</v>
      </c>
      <c r="B184" s="228" t="s">
        <v>93</v>
      </c>
      <c r="C184" s="228">
        <v>46</v>
      </c>
      <c r="D184" s="228">
        <v>5</v>
      </c>
      <c r="E184" s="228">
        <v>2843.04</v>
      </c>
      <c r="F184" s="346"/>
      <c r="G184" s="272">
        <f>'[12]Расч по домам'!$Y$172</f>
        <v>0.5624239501753993</v>
      </c>
      <c r="H184" s="273">
        <f>'[11]Норм по домам'!$Q$180</f>
        <v>0.4528966083805893</v>
      </c>
      <c r="I184" s="227"/>
      <c r="J184" s="227">
        <f>'[14]Расч по домам'!$M$180</f>
        <v>0.07297248727193684</v>
      </c>
      <c r="K184" s="272">
        <f>'[16]Расч по домам'!$G$180</f>
        <v>0.0280884940533672</v>
      </c>
      <c r="L184" s="273">
        <f>'[6]Расч по домам'!$H$177</f>
        <v>0</v>
      </c>
      <c r="M184" s="227">
        <f>'[15]Расч по домам'!$J$177</f>
        <v>0</v>
      </c>
      <c r="N184" s="242">
        <v>0</v>
      </c>
      <c r="O184" s="274">
        <f>'[4]Расч. по домам на электр'!$P$176</f>
        <v>0.08901105435942552</v>
      </c>
      <c r="P184" s="227">
        <f>'[8]Расчет на дерат  и дез.'!$K$176</f>
        <v>0.009483276117583058</v>
      </c>
      <c r="Q184" s="227">
        <f>'[18]Расч. по домам на электр'!$P$176</f>
        <v>0.19421119773210488</v>
      </c>
      <c r="R184" s="291">
        <v>0.5</v>
      </c>
      <c r="S184" s="230">
        <v>0</v>
      </c>
      <c r="T184" s="227">
        <f>'[25]Расч по домам на посыпку и расч'!$H$130</f>
        <v>0.01198478410146266</v>
      </c>
      <c r="U184" s="227">
        <f>'[3]Расч по домам'!$M$181</f>
        <v>0.07318452539570046</v>
      </c>
      <c r="V184" s="231">
        <f t="shared" si="45"/>
        <v>1.9942563775875692</v>
      </c>
      <c r="W184" s="231">
        <f t="shared" si="46"/>
        <v>2.0939691964669476</v>
      </c>
      <c r="X184" s="230">
        <f t="shared" si="47"/>
        <v>2.512763035760337</v>
      </c>
      <c r="Y184" s="298">
        <f t="shared" si="48"/>
        <v>2.6324184184155914</v>
      </c>
      <c r="Z184" s="293">
        <f t="shared" si="49"/>
        <v>2.2041781015441555</v>
      </c>
      <c r="AA184" s="294">
        <f t="shared" si="36"/>
        <v>7143.885821188069</v>
      </c>
      <c r="AB184" s="294">
        <f t="shared" si="37"/>
        <v>5953.238184323391</v>
      </c>
      <c r="AC184" s="295">
        <f t="shared" si="38"/>
        <v>2.512763035760337</v>
      </c>
      <c r="AD184" s="296">
        <f t="shared" si="39"/>
        <v>5669.750651736563</v>
      </c>
      <c r="AE184" s="277">
        <f t="shared" si="44"/>
        <v>2.638401187548354</v>
      </c>
      <c r="AF184" s="297">
        <f t="shared" si="40"/>
        <v>0</v>
      </c>
      <c r="AG184" s="170">
        <f t="shared" si="41"/>
        <v>7501.080112247473</v>
      </c>
      <c r="AH184" s="269">
        <f t="shared" si="42"/>
        <v>90012.96134696968</v>
      </c>
      <c r="AI184" s="277">
        <f t="shared" si="43"/>
        <v>3.1133134013070576</v>
      </c>
      <c r="AJ184" s="170"/>
    </row>
    <row r="185" spans="1:36" ht="12.75">
      <c r="A185" s="4">
        <f aca="true" t="shared" si="50" ref="A185:A237">A184+1</f>
        <v>124</v>
      </c>
      <c r="B185" s="228" t="s">
        <v>93</v>
      </c>
      <c r="C185" s="228">
        <v>52</v>
      </c>
      <c r="D185" s="228">
        <v>5</v>
      </c>
      <c r="E185" s="228">
        <v>4089.8</v>
      </c>
      <c r="F185" s="346"/>
      <c r="G185" s="272">
        <f>'[12]Расч по домам'!$Y$173</f>
        <v>0.6979116205845435</v>
      </c>
      <c r="H185" s="273">
        <f>'[11]Норм по домам'!$Q$181</f>
        <v>0.4528966083805893</v>
      </c>
      <c r="I185" s="227"/>
      <c r="J185" s="227">
        <f>'[14]Расч по домам'!$M$181</f>
        <v>0.07297248727193684</v>
      </c>
      <c r="K185" s="272">
        <f>'[16]Расч по домам'!$G$181</f>
        <v>0.0280884940533672</v>
      </c>
      <c r="L185" s="273">
        <f>'[6]Расч по домам'!$H$177</f>
        <v>0</v>
      </c>
      <c r="M185" s="227">
        <f>'[15]Расч по домам'!$J$177</f>
        <v>0</v>
      </c>
      <c r="N185" s="242">
        <v>0</v>
      </c>
      <c r="O185" s="274">
        <f>'[4]Расч. по домам на электр'!$P$177</f>
        <v>0.05479784690524593</v>
      </c>
      <c r="P185" s="227">
        <f>'[8]Расчет на дерат  и дез.'!$K$177</f>
        <v>0.00993365608750224</v>
      </c>
      <c r="Q185" s="227">
        <f>'[18]Расч. по домам на электр'!$P$177</f>
        <v>0.2032124582869855</v>
      </c>
      <c r="R185" s="291">
        <v>0.5</v>
      </c>
      <c r="S185" s="230">
        <v>0</v>
      </c>
      <c r="T185" s="227">
        <f>'[25]Расч по домам на посыпку и расч'!$H$130</f>
        <v>0.01198478410146266</v>
      </c>
      <c r="U185" s="227">
        <f>'[3]Расч по домам'!$M$182</f>
        <v>0.052211227289581004</v>
      </c>
      <c r="V185" s="231">
        <f t="shared" si="45"/>
        <v>2.0840091829612146</v>
      </c>
      <c r="W185" s="231">
        <f t="shared" si="46"/>
        <v>2.1882096421092756</v>
      </c>
      <c r="X185" s="230">
        <f t="shared" si="47"/>
        <v>2.6258515705311307</v>
      </c>
      <c r="Y185" s="298">
        <f t="shared" si="48"/>
        <v>2.7508921215088034</v>
      </c>
      <c r="Z185" s="293">
        <f t="shared" si="49"/>
        <v>2.303378570641343</v>
      </c>
      <c r="AA185" s="294">
        <f t="shared" si="36"/>
        <v>10739.207753158218</v>
      </c>
      <c r="AB185" s="294">
        <f t="shared" si="37"/>
        <v>8949.339794298516</v>
      </c>
      <c r="AC185" s="295">
        <f t="shared" si="38"/>
        <v>2.6258515705311307</v>
      </c>
      <c r="AD185" s="296">
        <f t="shared" si="39"/>
        <v>8523.180756474776</v>
      </c>
      <c r="AE185" s="277">
        <f t="shared" si="44"/>
        <v>2.7571441490576873</v>
      </c>
      <c r="AF185" s="297">
        <f t="shared" si="40"/>
        <v>0</v>
      </c>
      <c r="AG185" s="170">
        <f t="shared" si="41"/>
        <v>11276.16814081613</v>
      </c>
      <c r="AH185" s="269">
        <f t="shared" si="42"/>
        <v>135314.01768979355</v>
      </c>
      <c r="AI185" s="277">
        <f t="shared" si="43"/>
        <v>3.253430095888071</v>
      </c>
      <c r="AJ185" s="170"/>
    </row>
    <row r="186" spans="1:36" ht="12.75">
      <c r="A186" s="4">
        <f t="shared" si="50"/>
        <v>125</v>
      </c>
      <c r="B186" s="228" t="s">
        <v>93</v>
      </c>
      <c r="C186" s="228">
        <v>56</v>
      </c>
      <c r="D186" s="228">
        <v>5</v>
      </c>
      <c r="E186" s="228">
        <v>2839.62</v>
      </c>
      <c r="F186" s="346"/>
      <c r="G186" s="272">
        <f>'[12]Расч по домам'!$Y$174</f>
        <v>0.4674939729494322</v>
      </c>
      <c r="H186" s="273">
        <f>'[11]Норм по домам'!$Q$182</f>
        <v>0.4528966083805892</v>
      </c>
      <c r="I186" s="227"/>
      <c r="J186" s="227">
        <f>'[14]Расч по домам'!$M$182</f>
        <v>0.07297248727193684</v>
      </c>
      <c r="K186" s="272">
        <f>'[16]Расч по домам'!$G$182</f>
        <v>0.028088494053367205</v>
      </c>
      <c r="L186" s="273">
        <f>'[6]Расч по домам'!$H$177</f>
        <v>0</v>
      </c>
      <c r="M186" s="227">
        <f>'[15]Расч по домам'!$J$177</f>
        <v>0</v>
      </c>
      <c r="N186" s="242">
        <v>0</v>
      </c>
      <c r="O186" s="274">
        <f>'[4]Расч. по домам на электр'!$P$178</f>
        <v>0.12692737515208075</v>
      </c>
      <c r="P186" s="227">
        <f>'[8]Расчет на дерат  и дез.'!$K$178</f>
        <v>0.023086422361677503</v>
      </c>
      <c r="Q186" s="227">
        <f>'[18]Расч. по домам на электр'!$P$178</f>
        <v>0.19303737725242678</v>
      </c>
      <c r="R186" s="291">
        <v>0.5</v>
      </c>
      <c r="S186" s="230">
        <v>0</v>
      </c>
      <c r="T186" s="227">
        <f>'[25]Расч по домам на посыпку и расч'!$H$130</f>
        <v>0.01198478410146266</v>
      </c>
      <c r="U186" s="227">
        <f>'[3]Расч по домам'!$M$183</f>
        <v>0.049596951210921544</v>
      </c>
      <c r="V186" s="231">
        <f t="shared" si="45"/>
        <v>1.9260844727338946</v>
      </c>
      <c r="W186" s="231">
        <f t="shared" si="46"/>
        <v>2.0223886963705895</v>
      </c>
      <c r="X186" s="230">
        <f t="shared" si="47"/>
        <v>2.4268664356447074</v>
      </c>
      <c r="Y186" s="298">
        <f t="shared" si="48"/>
        <v>2.542431504008741</v>
      </c>
      <c r="Z186" s="293">
        <f t="shared" si="49"/>
        <v>2.1288302067058837</v>
      </c>
      <c r="AA186" s="294">
        <f t="shared" si="36"/>
        <v>6891.378467985423</v>
      </c>
      <c r="AB186" s="294">
        <f t="shared" si="37"/>
        <v>5742.815389987853</v>
      </c>
      <c r="AC186" s="295">
        <f t="shared" si="38"/>
        <v>2.4268664356447074</v>
      </c>
      <c r="AD186" s="296">
        <f t="shared" si="39"/>
        <v>5469.347990464622</v>
      </c>
      <c r="AE186" s="277">
        <f t="shared" si="44"/>
        <v>2.548209757426943</v>
      </c>
      <c r="AF186" s="297">
        <f t="shared" si="40"/>
        <v>0</v>
      </c>
      <c r="AG186" s="170">
        <f t="shared" si="41"/>
        <v>7235.947391384695</v>
      </c>
      <c r="AH186" s="269">
        <f t="shared" si="42"/>
        <v>86831.36869661634</v>
      </c>
      <c r="AI186" s="277">
        <f t="shared" si="43"/>
        <v>3.0068875137637923</v>
      </c>
      <c r="AJ186" s="170"/>
    </row>
    <row r="187" spans="1:36" ht="12.75">
      <c r="A187" s="4">
        <f t="shared" si="50"/>
        <v>126</v>
      </c>
      <c r="B187" s="228" t="s">
        <v>93</v>
      </c>
      <c r="C187" s="228">
        <v>58</v>
      </c>
      <c r="D187" s="228">
        <v>5</v>
      </c>
      <c r="E187" s="228">
        <v>2741.1</v>
      </c>
      <c r="F187" s="346"/>
      <c r="G187" s="272">
        <f>'[12]Расч по домам'!$Y$175</f>
        <v>0.7498147029051597</v>
      </c>
      <c r="H187" s="273">
        <f>'[11]Норм по домам'!$Q$183</f>
        <v>0.4528966083805893</v>
      </c>
      <c r="I187" s="227"/>
      <c r="J187" s="227">
        <f>'[14]Расч по домам'!$M$183</f>
        <v>0.07297248727193684</v>
      </c>
      <c r="K187" s="272">
        <f>'[16]Расч по домам'!$G$183</f>
        <v>0.028088494053367205</v>
      </c>
      <c r="L187" s="273">
        <f>'[6]Расч по домам'!$H$177</f>
        <v>0</v>
      </c>
      <c r="M187" s="227">
        <f>'[15]Расч по домам'!$J$177</f>
        <v>0</v>
      </c>
      <c r="N187" s="242">
        <v>0</v>
      </c>
      <c r="O187" s="274">
        <f>'[4]Расч. по домам на электр'!$P$179</f>
        <v>0.09164478653081061</v>
      </c>
      <c r="P187" s="227">
        <f>'[8]Расчет на дерат  и дез.'!$K$179</f>
        <v>0.009953850643902085</v>
      </c>
      <c r="Q187" s="227">
        <f>'[18]Расч. по домам на электр'!$P$179</f>
        <v>0.19995767813491916</v>
      </c>
      <c r="R187" s="291">
        <v>0.5</v>
      </c>
      <c r="S187" s="230">
        <v>0</v>
      </c>
      <c r="T187" s="227">
        <f>'[25]Расч по домам на посыпку и расч'!$H$130</f>
        <v>0.01198478410146266</v>
      </c>
      <c r="U187" s="227">
        <f>'[3]Расч по домам'!$M$184</f>
        <v>0.05137497902148929</v>
      </c>
      <c r="V187" s="231">
        <f t="shared" si="45"/>
        <v>2.168688371043637</v>
      </c>
      <c r="W187" s="231">
        <f t="shared" si="46"/>
        <v>2.2771227895958193</v>
      </c>
      <c r="X187" s="230">
        <f t="shared" si="47"/>
        <v>2.732547347514983</v>
      </c>
      <c r="Y187" s="298">
        <f t="shared" si="48"/>
        <v>2.8626686497776013</v>
      </c>
      <c r="Z187" s="293">
        <f t="shared" si="49"/>
        <v>2.3969713574692837</v>
      </c>
      <c r="AA187" s="294">
        <f t="shared" si="36"/>
        <v>7490.185534273319</v>
      </c>
      <c r="AB187" s="294">
        <f t="shared" si="37"/>
        <v>6241.8212785611</v>
      </c>
      <c r="AC187" s="295">
        <f t="shared" si="38"/>
        <v>2.732547347514983</v>
      </c>
      <c r="AD187" s="296">
        <f t="shared" si="39"/>
        <v>5944.591693867714</v>
      </c>
      <c r="AE187" s="277">
        <f t="shared" si="44"/>
        <v>2.869174714890732</v>
      </c>
      <c r="AF187" s="297">
        <f t="shared" si="40"/>
        <v>0</v>
      </c>
      <c r="AG187" s="170">
        <f t="shared" si="41"/>
        <v>7864.694810986985</v>
      </c>
      <c r="AH187" s="269">
        <f t="shared" si="42"/>
        <v>94376.33773184383</v>
      </c>
      <c r="AI187" s="277">
        <f t="shared" si="43"/>
        <v>3.3856261635710636</v>
      </c>
      <c r="AJ187" s="170"/>
    </row>
    <row r="188" spans="1:36" ht="12.75">
      <c r="A188" s="4">
        <f t="shared" si="50"/>
        <v>127</v>
      </c>
      <c r="B188" s="228" t="s">
        <v>93</v>
      </c>
      <c r="C188" s="228">
        <v>60</v>
      </c>
      <c r="D188" s="228">
        <v>5</v>
      </c>
      <c r="E188" s="228">
        <v>2248.13</v>
      </c>
      <c r="F188" s="346"/>
      <c r="G188" s="272">
        <f>'[12]Расч по домам'!$Y$176</f>
        <v>0.5018378654852403</v>
      </c>
      <c r="H188" s="273">
        <f>'[11]Норм по домам'!$Q$184</f>
        <v>0.4528966083805893</v>
      </c>
      <c r="I188" s="227"/>
      <c r="J188" s="227">
        <f>'[14]Расч по домам'!$M$184</f>
        <v>0.07297248727193682</v>
      </c>
      <c r="K188" s="272">
        <f>'[16]Расч по домам'!$G$184</f>
        <v>0.0280884940533672</v>
      </c>
      <c r="L188" s="273">
        <f>'[6]Расч по домам'!$H$177</f>
        <v>0</v>
      </c>
      <c r="M188" s="227">
        <f>'[15]Расч по домам'!$J$177</f>
        <v>0</v>
      </c>
      <c r="N188" s="242">
        <v>0</v>
      </c>
      <c r="O188" s="274">
        <f>'[4]Расч. по домам на электр'!$P$180</f>
        <v>0.11184394400540491</v>
      </c>
      <c r="P188" s="227">
        <f>'[8]Расчет на дерат  и дез.'!$K$180</f>
        <v>0.0021069362833406723</v>
      </c>
      <c r="Q188" s="227">
        <f>'[18]Расч. по домам на электр'!$P$180</f>
        <v>0.2440297610301484</v>
      </c>
      <c r="R188" s="291">
        <v>0.5</v>
      </c>
      <c r="S188" s="230">
        <v>0</v>
      </c>
      <c r="T188" s="227">
        <f>'[25]Расч по домам на посыпку и расч'!$H$130</f>
        <v>0.01198478410146266</v>
      </c>
      <c r="U188" s="227">
        <f>'[3]Расч по домам'!$M$185</f>
        <v>0.05015870946484467</v>
      </c>
      <c r="V188" s="231">
        <f t="shared" si="45"/>
        <v>1.9759195900763347</v>
      </c>
      <c r="W188" s="231">
        <f t="shared" si="46"/>
        <v>2.0747155695801514</v>
      </c>
      <c r="X188" s="230">
        <f t="shared" si="47"/>
        <v>2.4896586834961814</v>
      </c>
      <c r="Y188" s="298">
        <f t="shared" si="48"/>
        <v>2.608213858900762</v>
      </c>
      <c r="Z188" s="293">
        <f t="shared" si="49"/>
        <v>2.1839111258738435</v>
      </c>
      <c r="AA188" s="294">
        <f t="shared" si="36"/>
        <v>5597.076376128271</v>
      </c>
      <c r="AB188" s="294">
        <f t="shared" si="37"/>
        <v>4664.2303134402255</v>
      </c>
      <c r="AC188" s="295">
        <f t="shared" si="38"/>
        <v>2.4896586834961814</v>
      </c>
      <c r="AD188" s="296">
        <f t="shared" si="39"/>
        <v>4442.124108038311</v>
      </c>
      <c r="AE188" s="277">
        <f t="shared" si="44"/>
        <v>2.6141416176709904</v>
      </c>
      <c r="AF188" s="297">
        <f t="shared" si="40"/>
        <v>0</v>
      </c>
      <c r="AG188" s="170">
        <f t="shared" si="41"/>
        <v>5876.930194934684</v>
      </c>
      <c r="AH188" s="269">
        <f t="shared" si="42"/>
        <v>70523.1623392162</v>
      </c>
      <c r="AI188" s="277">
        <f t="shared" si="43"/>
        <v>3.0846871088517687</v>
      </c>
      <c r="AJ188" s="170"/>
    </row>
    <row r="189" spans="1:36" ht="12.75">
      <c r="A189" s="4">
        <f t="shared" si="50"/>
        <v>128</v>
      </c>
      <c r="B189" s="228" t="s">
        <v>93</v>
      </c>
      <c r="C189" s="228">
        <v>62</v>
      </c>
      <c r="D189" s="228">
        <v>5</v>
      </c>
      <c r="E189" s="228">
        <v>4222.4</v>
      </c>
      <c r="F189" s="346"/>
      <c r="G189" s="272">
        <f>'[12]Расч по домам'!$Y$177</f>
        <v>0.4865418169761274</v>
      </c>
      <c r="H189" s="273">
        <f>'[11]Норм по домам'!$Q$185</f>
        <v>0.45289660838058926</v>
      </c>
      <c r="I189" s="227"/>
      <c r="J189" s="227">
        <f>'[14]Расч по домам'!$M$185</f>
        <v>0.07297248727193684</v>
      </c>
      <c r="K189" s="272">
        <f>'[16]Расч по домам'!$G$185</f>
        <v>0.0280884940533672</v>
      </c>
      <c r="L189" s="273">
        <f>'[6]Расч по домам'!$H$177</f>
        <v>0</v>
      </c>
      <c r="M189" s="227">
        <f>'[15]Расч по домам'!$J$177</f>
        <v>0</v>
      </c>
      <c r="N189" s="242">
        <v>0</v>
      </c>
      <c r="O189" s="274">
        <f>'[4]Расч. по домам на электр'!$P$181</f>
        <v>0.06347770783651066</v>
      </c>
      <c r="P189" s="227">
        <f>'[8]Расчет на дерат  и дез.'!$K$181</f>
        <v>0.019626081533409123</v>
      </c>
      <c r="Q189" s="227">
        <f>'[18]Расч. по домам на электр'!$P$181</f>
        <v>0.19665956988732863</v>
      </c>
      <c r="R189" s="291">
        <v>0.5</v>
      </c>
      <c r="S189" s="230">
        <v>0</v>
      </c>
      <c r="T189" s="227">
        <f>'[25]Расч по домам на посыпку и расч'!$H$130</f>
        <v>0.01198478410146266</v>
      </c>
      <c r="U189" s="227">
        <f>'[3]Расч по домам'!$M$186</f>
        <v>0.050527598497715466</v>
      </c>
      <c r="V189" s="231">
        <f t="shared" si="45"/>
        <v>1.8827751485384472</v>
      </c>
      <c r="W189" s="231">
        <f t="shared" si="46"/>
        <v>1.9769139059653695</v>
      </c>
      <c r="X189" s="230">
        <f t="shared" si="47"/>
        <v>2.3722966871584434</v>
      </c>
      <c r="Y189" s="298">
        <f t="shared" si="48"/>
        <v>2.4852631960707505</v>
      </c>
      <c r="Z189" s="293">
        <f t="shared" si="49"/>
        <v>2.0809620062793366</v>
      </c>
      <c r="AA189" s="294">
        <f t="shared" si="36"/>
        <v>10016.785531857811</v>
      </c>
      <c r="AB189" s="294">
        <f t="shared" si="37"/>
        <v>8347.321276548175</v>
      </c>
      <c r="AC189" s="295">
        <f t="shared" si="38"/>
        <v>2.3722966871584434</v>
      </c>
      <c r="AD189" s="296">
        <f t="shared" si="39"/>
        <v>7949.829787188739</v>
      </c>
      <c r="AE189" s="277">
        <f t="shared" si="44"/>
        <v>2.4909115215163657</v>
      </c>
      <c r="AF189" s="297">
        <f t="shared" si="40"/>
        <v>0</v>
      </c>
      <c r="AG189" s="170">
        <f t="shared" si="41"/>
        <v>10517.624808450702</v>
      </c>
      <c r="AH189" s="269">
        <f t="shared" si="42"/>
        <v>126211.49770140843</v>
      </c>
      <c r="AI189" s="277">
        <f t="shared" si="43"/>
        <v>2.9392755953893115</v>
      </c>
      <c r="AJ189" s="170"/>
    </row>
    <row r="190" spans="1:36" ht="12.75">
      <c r="A190" s="4">
        <f t="shared" si="50"/>
        <v>129</v>
      </c>
      <c r="B190" s="329" t="s">
        <v>93</v>
      </c>
      <c r="C190" s="228">
        <v>64</v>
      </c>
      <c r="D190" s="228">
        <v>9</v>
      </c>
      <c r="E190" s="228">
        <v>3936.1</v>
      </c>
      <c r="F190" s="346"/>
      <c r="G190" s="272">
        <f>'[12]Расч по домам'!$Y$178</f>
        <v>0.32034250612873993</v>
      </c>
      <c r="H190" s="273">
        <f>'[11]Норм по домам'!$Q$186</f>
        <v>0.4516966083805892</v>
      </c>
      <c r="I190" s="227"/>
      <c r="J190" s="227">
        <f>'[14]Расч по домам'!$M$186</f>
        <v>0.07297248727193685</v>
      </c>
      <c r="K190" s="272">
        <f>'[16]Расч по домам'!$G$186</f>
        <v>0.0280884940533672</v>
      </c>
      <c r="L190" s="273">
        <f>'[17]Расч по домам'!$H$186</f>
        <v>0.3183193677271795</v>
      </c>
      <c r="M190" s="227">
        <f>'[15]Расч по домам'!$J$186</f>
        <v>0.3829933182591906</v>
      </c>
      <c r="N190" s="242">
        <f>'[10]Расч по домам'!$J$186</f>
        <v>0.20807398186021697</v>
      </c>
      <c r="O190" s="274">
        <f>'[4]Расч. по домам на электр'!$P$182</f>
        <v>0.06162196549739753</v>
      </c>
      <c r="P190" s="227">
        <f>'[8]Расчет на дерат  и дез.'!$K$182</f>
        <v>0.02527607699668877</v>
      </c>
      <c r="Q190" s="227">
        <f>'[18]Расч. по домам на электр'!$P$182</f>
        <v>0.21406722859754237</v>
      </c>
      <c r="R190" s="291">
        <v>0.5</v>
      </c>
      <c r="S190" s="230">
        <v>0</v>
      </c>
      <c r="T190" s="227">
        <f>'[25]Расч по домам на посыпку и расч'!$H$130</f>
        <v>0.01198478410146266</v>
      </c>
      <c r="U190" s="227">
        <f>'[3]Расч по домам'!$M$187</f>
        <v>0.06435072204732406</v>
      </c>
      <c r="V190" s="231">
        <f t="shared" si="45"/>
        <v>2.659787540921636</v>
      </c>
      <c r="W190" s="231">
        <f t="shared" si="46"/>
        <v>2.7927769179677178</v>
      </c>
      <c r="X190" s="230">
        <f t="shared" si="47"/>
        <v>3.351332301561261</v>
      </c>
      <c r="Y190" s="298">
        <f t="shared" si="48"/>
        <v>3.5109195540165596</v>
      </c>
      <c r="Z190" s="293">
        <f t="shared" si="49"/>
        <v>2.939765176808124</v>
      </c>
      <c r="AA190" s="294">
        <f t="shared" si="36"/>
        <v>13191.179072175279</v>
      </c>
      <c r="AB190" s="294">
        <f t="shared" si="37"/>
        <v>10992.649226812733</v>
      </c>
      <c r="AC190" s="295">
        <f t="shared" si="38"/>
        <v>2.205505100074561</v>
      </c>
      <c r="AD190" s="296">
        <f t="shared" si="39"/>
        <v>10469.189739821652</v>
      </c>
      <c r="AE190" s="301">
        <f>(G190+H190+J190+K190+O190+P190+Q190+R190+T190+U190)*1.05*1.2*1.05+(L190+M190+N190)*1.05*1.2</f>
        <v>3.4616075565649886</v>
      </c>
      <c r="AF190" s="297">
        <f t="shared" si="40"/>
        <v>0.9634859031302434</v>
      </c>
      <c r="AG190" s="170">
        <f t="shared" si="41"/>
        <v>13625.233503395451</v>
      </c>
      <c r="AH190" s="269">
        <f t="shared" si="42"/>
        <v>163502.80204074542</v>
      </c>
      <c r="AI190" s="277">
        <f t="shared" si="43"/>
        <v>4.084696916746687</v>
      </c>
      <c r="AJ190" s="170"/>
    </row>
    <row r="191" spans="1:36" ht="12.75">
      <c r="A191" s="4">
        <f t="shared" si="50"/>
        <v>130</v>
      </c>
      <c r="B191" s="228" t="s">
        <v>93</v>
      </c>
      <c r="C191" s="228">
        <v>68</v>
      </c>
      <c r="D191" s="228">
        <v>5</v>
      </c>
      <c r="E191" s="228">
        <v>3636.9</v>
      </c>
      <c r="F191" s="346"/>
      <c r="G191" s="272">
        <f>'[12]Расч по домам'!$Y$179</f>
        <v>0.6474189634175627</v>
      </c>
      <c r="H191" s="273">
        <f>'[11]Норм по домам'!$Q$187</f>
        <v>0.4528966083805893</v>
      </c>
      <c r="I191" s="227"/>
      <c r="J191" s="227">
        <f>'[14]Расч по домам'!$M$187</f>
        <v>0.07297248727193682</v>
      </c>
      <c r="K191" s="272">
        <f>'[16]Расч по домам'!$G$187</f>
        <v>0.0280884940533672</v>
      </c>
      <c r="L191" s="273">
        <f>'[6]Расч по домам'!$H$177</f>
        <v>0</v>
      </c>
      <c r="M191" s="227">
        <f>'[6]Расч по домам'!$H$177</f>
        <v>0</v>
      </c>
      <c r="N191" s="242">
        <v>0</v>
      </c>
      <c r="O191" s="274">
        <f>'[4]Расч. по домам на электр'!$P$183</f>
        <v>0.12503792459052435</v>
      </c>
      <c r="P191" s="227">
        <f>'[8]Расчет на дерат  и дез.'!$K$183</f>
        <v>0.013798335578835455</v>
      </c>
      <c r="Q191" s="227">
        <f>'[18]Расч. по домам на электр'!$P$183</f>
        <v>0.1506166868198307</v>
      </c>
      <c r="R191" s="291">
        <v>0.5</v>
      </c>
      <c r="S191" s="230">
        <v>0</v>
      </c>
      <c r="T191" s="227">
        <f>'[25]Расч по домам на посыпку и расч'!$H$130</f>
        <v>0.01198478410146266</v>
      </c>
      <c r="U191" s="227">
        <f>'[3]Расч по домам'!$M$188</f>
        <v>0.07933056062438167</v>
      </c>
      <c r="V191" s="231">
        <f t="shared" si="45"/>
        <v>2.082144844838491</v>
      </c>
      <c r="W191" s="231">
        <f t="shared" si="46"/>
        <v>2.186252087080416</v>
      </c>
      <c r="X191" s="230">
        <f t="shared" si="47"/>
        <v>2.623502504496499</v>
      </c>
      <c r="Y191" s="298">
        <f t="shared" si="48"/>
        <v>2.7484311951868086</v>
      </c>
      <c r="Z191" s="293">
        <f t="shared" si="49"/>
        <v>2.301317986400438</v>
      </c>
      <c r="AA191" s="294">
        <f t="shared" si="36"/>
        <v>9541.416258603318</v>
      </c>
      <c r="AB191" s="294">
        <f t="shared" si="37"/>
        <v>7951.180215502764</v>
      </c>
      <c r="AC191" s="295">
        <f t="shared" si="38"/>
        <v>2.623502504496499</v>
      </c>
      <c r="AD191" s="296">
        <f t="shared" si="39"/>
        <v>7572.552586193108</v>
      </c>
      <c r="AE191" s="277">
        <f t="shared" si="44"/>
        <v>2.754677629721324</v>
      </c>
      <c r="AF191" s="297">
        <f t="shared" si="40"/>
        <v>0</v>
      </c>
      <c r="AG191" s="170">
        <f t="shared" si="41"/>
        <v>10018.487071533484</v>
      </c>
      <c r="AH191" s="269">
        <f t="shared" si="42"/>
        <v>120221.8448584018</v>
      </c>
      <c r="AI191" s="277">
        <f t="shared" si="43"/>
        <v>3.250519603071162</v>
      </c>
      <c r="AJ191" s="170"/>
    </row>
    <row r="192" spans="1:36" ht="12.75">
      <c r="A192" s="4">
        <f t="shared" si="50"/>
        <v>131</v>
      </c>
      <c r="B192" s="228" t="s">
        <v>93</v>
      </c>
      <c r="C192" s="228">
        <v>70</v>
      </c>
      <c r="D192" s="228">
        <v>5</v>
      </c>
      <c r="E192" s="228">
        <v>4712.1</v>
      </c>
      <c r="F192" s="346"/>
      <c r="G192" s="272">
        <f>'[12]Расч по домам'!$Y$180</f>
        <v>0.3689983732773074</v>
      </c>
      <c r="H192" s="273">
        <f>'[11]Норм по домам'!$Q$188</f>
        <v>0.45289660838058926</v>
      </c>
      <c r="I192" s="227"/>
      <c r="J192" s="227">
        <f>'[14]Расч по домам'!$M$188</f>
        <v>0.07297248727193684</v>
      </c>
      <c r="K192" s="272">
        <f>'[16]Расч по домам'!$G$188</f>
        <v>0.028088494053367205</v>
      </c>
      <c r="L192" s="273">
        <f>'[6]Расч по домам'!$H$177</f>
        <v>0</v>
      </c>
      <c r="M192" s="227">
        <f>'[6]Расч по домам'!$H$177</f>
        <v>0</v>
      </c>
      <c r="N192" s="242">
        <v>0</v>
      </c>
      <c r="O192" s="274">
        <f>'[4]Расч. по домам на электр'!$P$184</f>
        <v>0.07871443127732597</v>
      </c>
      <c r="P192" s="227">
        <f>'[8]Расчет на дерат  и дез.'!$K$184</f>
        <v>0.011832406641058836</v>
      </c>
      <c r="Q192" s="227">
        <f>'[18]Расч. по домам на электр'!$P$184</f>
        <v>0.17447229355461702</v>
      </c>
      <c r="R192" s="291">
        <v>0.5</v>
      </c>
      <c r="S192" s="230">
        <v>0</v>
      </c>
      <c r="T192" s="227">
        <f>'[25]Расч по домам на посыпку и расч'!$H$130</f>
        <v>0.01198478410146266</v>
      </c>
      <c r="U192" s="227">
        <f>'[3]Расч по домам'!$M$189</f>
        <v>0.06873479148538807</v>
      </c>
      <c r="V192" s="231">
        <f t="shared" si="45"/>
        <v>1.7686946700430533</v>
      </c>
      <c r="W192" s="231">
        <f t="shared" si="46"/>
        <v>1.857129403545206</v>
      </c>
      <c r="X192" s="230">
        <f t="shared" si="47"/>
        <v>2.228555284254247</v>
      </c>
      <c r="Y192" s="298">
        <f t="shared" si="48"/>
        <v>2.3346769644568304</v>
      </c>
      <c r="Z192" s="293">
        <f t="shared" si="49"/>
        <v>1.9548730563633747</v>
      </c>
      <c r="AA192" s="294">
        <f t="shared" si="36"/>
        <v>10501.175354934438</v>
      </c>
      <c r="AB192" s="294">
        <f t="shared" si="37"/>
        <v>8750.979462445366</v>
      </c>
      <c r="AC192" s="295">
        <f t="shared" si="38"/>
        <v>2.228555284254247</v>
      </c>
      <c r="AD192" s="296">
        <f t="shared" si="39"/>
        <v>8334.266154709872</v>
      </c>
      <c r="AE192" s="277">
        <f t="shared" si="44"/>
        <v>2.3399830484669595</v>
      </c>
      <c r="AF192" s="297">
        <f t="shared" si="40"/>
        <v>0</v>
      </c>
      <c r="AG192" s="170">
        <f t="shared" si="41"/>
        <v>11026.23412268116</v>
      </c>
      <c r="AH192" s="269">
        <f t="shared" si="42"/>
        <v>132314.80947217392</v>
      </c>
      <c r="AI192" s="277">
        <f t="shared" si="43"/>
        <v>2.7611799971910123</v>
      </c>
      <c r="AJ192" s="170"/>
    </row>
    <row r="193" spans="1:36" ht="12.75">
      <c r="A193" s="4">
        <f t="shared" si="50"/>
        <v>132</v>
      </c>
      <c r="B193" s="228" t="s">
        <v>93</v>
      </c>
      <c r="C193" s="302" t="s">
        <v>15</v>
      </c>
      <c r="D193" s="228">
        <v>5</v>
      </c>
      <c r="E193" s="228">
        <v>1708.38</v>
      </c>
      <c r="F193" s="346"/>
      <c r="G193" s="272">
        <f>'[12]Расч по домам'!$Y$181</f>
        <v>0.6845024653375322</v>
      </c>
      <c r="H193" s="273">
        <f>'[11]Норм по домам'!$Q$189</f>
        <v>0.41770951160639574</v>
      </c>
      <c r="I193" s="227"/>
      <c r="J193" s="227">
        <f>'[14]Расч по домам'!$M$189</f>
        <v>0.07297248727193684</v>
      </c>
      <c r="K193" s="272">
        <f>'[16]Расч по домам'!$G$189</f>
        <v>0.0280884940533672</v>
      </c>
      <c r="L193" s="273">
        <f>'[6]Расч по домам'!$H$177</f>
        <v>0</v>
      </c>
      <c r="M193" s="227">
        <f>'[6]Расч по домам'!$H$177</f>
        <v>0</v>
      </c>
      <c r="N193" s="242">
        <v>0</v>
      </c>
      <c r="O193" s="274">
        <f>'[4]Расч. по домам на электр'!$P$185</f>
        <v>0.1391303878466965</v>
      </c>
      <c r="P193" s="227">
        <f>'[8]Расчет на дерат  и дез.'!$K$185</f>
        <v>0.011742317283040073</v>
      </c>
      <c r="Q193" s="227">
        <f>'[18]Расч. по домам на электр'!$P$185</f>
        <v>0.1608546607184785</v>
      </c>
      <c r="R193" s="291">
        <v>0.5</v>
      </c>
      <c r="S193" s="230">
        <v>0</v>
      </c>
      <c r="T193" s="227">
        <f>'[25]Расч по домам на посыпку и расч'!$H$130</f>
        <v>0.01198478410146266</v>
      </c>
      <c r="U193" s="227">
        <f>'[3]Расч по домам'!$M$190</f>
        <v>0.08265653909368396</v>
      </c>
      <c r="V193" s="231">
        <f t="shared" si="45"/>
        <v>2.109641647312594</v>
      </c>
      <c r="W193" s="231">
        <f t="shared" si="46"/>
        <v>2.215123729678224</v>
      </c>
      <c r="X193" s="230">
        <f t="shared" si="47"/>
        <v>2.6581484756138685</v>
      </c>
      <c r="Y193" s="298">
        <f t="shared" si="48"/>
        <v>2.784726974452624</v>
      </c>
      <c r="Z193" s="293">
        <f t="shared" si="49"/>
        <v>2.3317091891349726</v>
      </c>
      <c r="AA193" s="294">
        <f t="shared" si="36"/>
        <v>4541.127692769221</v>
      </c>
      <c r="AB193" s="294">
        <f t="shared" si="37"/>
        <v>3784.273077307684</v>
      </c>
      <c r="AC193" s="295">
        <f t="shared" si="38"/>
        <v>2.6581484756138685</v>
      </c>
      <c r="AD193" s="296">
        <f t="shared" si="39"/>
        <v>3604.0695974358896</v>
      </c>
      <c r="AE193" s="277">
        <f t="shared" si="44"/>
        <v>2.791055899394562</v>
      </c>
      <c r="AF193" s="297">
        <f t="shared" si="40"/>
        <v>0</v>
      </c>
      <c r="AG193" s="170">
        <f t="shared" si="41"/>
        <v>4768.184077407682</v>
      </c>
      <c r="AH193" s="269">
        <f t="shared" si="42"/>
        <v>57218.208928892185</v>
      </c>
      <c r="AI193" s="277">
        <f t="shared" si="43"/>
        <v>3.293445961285583</v>
      </c>
      <c r="AJ193" s="170"/>
    </row>
    <row r="194" spans="1:36" ht="12.75">
      <c r="A194" s="4">
        <f t="shared" si="50"/>
        <v>133</v>
      </c>
      <c r="B194" s="329" t="s">
        <v>93</v>
      </c>
      <c r="C194" s="228">
        <v>74</v>
      </c>
      <c r="D194" s="228" t="s">
        <v>20</v>
      </c>
      <c r="E194" s="228">
        <v>5387.18</v>
      </c>
      <c r="F194" s="346"/>
      <c r="G194" s="272">
        <f>'[12]Расч по домам'!$Y$182</f>
        <v>0.4556383596464199</v>
      </c>
      <c r="H194" s="273">
        <f>'[11]Норм по домам'!$Q$190</f>
        <v>0.45289660838058937</v>
      </c>
      <c r="I194" s="227"/>
      <c r="J194" s="227">
        <f>'[14]Расч по домам'!$M$190</f>
        <v>0.07297248727193682</v>
      </c>
      <c r="K194" s="272">
        <f>'[16]Расч по домам'!$G$190</f>
        <v>0.0280884940533672</v>
      </c>
      <c r="L194" s="273">
        <f>'[17]Расч по домам'!$H$190</f>
        <v>0.3183193677271795</v>
      </c>
      <c r="M194" s="227">
        <f>'[15]Расч по домам'!$J$190</f>
        <v>0.37222222222222223</v>
      </c>
      <c r="N194" s="242">
        <f>'[10]Расч по домам'!$J$190</f>
        <v>0.1520275914300246</v>
      </c>
      <c r="O194" s="274">
        <f>'[4]Расч. по домам на электр'!$P$186</f>
        <v>0.0682671027541898</v>
      </c>
      <c r="P194" s="227">
        <f>'[8]Расчет на дерат  и дез.'!$K$186</f>
        <v>0.009023923462739319</v>
      </c>
      <c r="Q194" s="227">
        <f>'[18]Расч. по домам на электр'!$P$186</f>
        <v>0.10176848516359045</v>
      </c>
      <c r="R194" s="291">
        <v>0.5</v>
      </c>
      <c r="S194" s="230">
        <v>0</v>
      </c>
      <c r="T194" s="227">
        <f>'[25]Расч по домам на посыпку и расч'!$H$130</f>
        <v>0.01198478410146266</v>
      </c>
      <c r="U194" s="227">
        <f>'[3]Расч по домам'!$M$191</f>
        <v>0.023532571768113793</v>
      </c>
      <c r="V194" s="231">
        <f t="shared" si="45"/>
        <v>2.5667419979818358</v>
      </c>
      <c r="W194" s="231">
        <f t="shared" si="46"/>
        <v>2.6950790978809276</v>
      </c>
      <c r="X194" s="230">
        <f t="shared" si="47"/>
        <v>3.234094917457113</v>
      </c>
      <c r="Y194" s="298">
        <f t="shared" si="48"/>
        <v>3.3880994373360234</v>
      </c>
      <c r="Z194" s="293">
        <f t="shared" si="49"/>
        <v>2.8369253661904503</v>
      </c>
      <c r="AA194" s="294">
        <f t="shared" si="36"/>
        <v>17422.65145742661</v>
      </c>
      <c r="AB194" s="294">
        <f t="shared" si="37"/>
        <v>14518.876214522175</v>
      </c>
      <c r="AC194" s="295">
        <f t="shared" si="38"/>
        <v>2.172457748919036</v>
      </c>
      <c r="AD194" s="296">
        <f t="shared" si="39"/>
        <v>13827.501156687787</v>
      </c>
      <c r="AE194" s="277">
        <f>(G194+H194+J194+K194+O194+P194+Q194+R194+T194+U194)*1.05*1.2*1.05+(L194+M194+N194)*1.05*1.2</f>
        <v>3.342717804903065</v>
      </c>
      <c r="AF194" s="297">
        <f t="shared" si="40"/>
        <v>0.8820963551512327</v>
      </c>
      <c r="AG194" s="170">
        <f t="shared" si="41"/>
        <v>18007.822504217696</v>
      </c>
      <c r="AH194" s="269">
        <f t="shared" si="42"/>
        <v>216093.87005061237</v>
      </c>
      <c r="AI194" s="277">
        <f t="shared" si="43"/>
        <v>3.9444070097856163</v>
      </c>
      <c r="AJ194" s="170"/>
    </row>
    <row r="195" spans="1:36" ht="12.75">
      <c r="A195" s="4">
        <f t="shared" si="50"/>
        <v>134</v>
      </c>
      <c r="B195" s="228" t="s">
        <v>93</v>
      </c>
      <c r="C195" s="228">
        <v>76</v>
      </c>
      <c r="D195" s="228">
        <v>5</v>
      </c>
      <c r="E195" s="228">
        <v>3843</v>
      </c>
      <c r="F195" s="346"/>
      <c r="G195" s="272">
        <f>'[12]Расч по домам'!$Y$183</f>
        <v>0.4610538506236447</v>
      </c>
      <c r="H195" s="273">
        <f>'[11]Норм по домам'!$Q$191</f>
        <v>0.4528966083805893</v>
      </c>
      <c r="I195" s="227"/>
      <c r="J195" s="227">
        <f>'[14]Расч по домам'!$M$191</f>
        <v>0.07297248727193684</v>
      </c>
      <c r="K195" s="272">
        <f>'[16]Расч по домам'!$G$191</f>
        <v>0.0280884940533672</v>
      </c>
      <c r="L195" s="273">
        <f>'[6]Расч по домам'!$H$177</f>
        <v>0</v>
      </c>
      <c r="M195" s="227">
        <f>'[6]Расч по домам'!$H$177</f>
        <v>0</v>
      </c>
      <c r="N195" s="242">
        <v>0</v>
      </c>
      <c r="O195" s="274">
        <f>'[4]Расч. по домам на электр'!$P$187</f>
        <v>0.09649414073305207</v>
      </c>
      <c r="P195" s="227">
        <f>'[8]Расчет на дерат  и дез.'!$K$187</f>
        <v>0.010895958018908837</v>
      </c>
      <c r="Q195" s="227">
        <f>'[18]Расч. по домам на электр'!$P$187</f>
        <v>0.21388141634362723</v>
      </c>
      <c r="R195" s="291">
        <v>0.5</v>
      </c>
      <c r="S195" s="230">
        <v>0</v>
      </c>
      <c r="T195" s="227">
        <f>'[25]Расч по домам на посыпку и расч'!$H$130</f>
        <v>0.01198478410146266</v>
      </c>
      <c r="U195" s="227">
        <f>'[3]Расч по домам'!$M$192</f>
        <v>0.054952394827900194</v>
      </c>
      <c r="V195" s="231">
        <f t="shared" si="45"/>
        <v>1.9032201343544892</v>
      </c>
      <c r="W195" s="231">
        <f t="shared" si="46"/>
        <v>1.9983811410722139</v>
      </c>
      <c r="X195" s="230">
        <f t="shared" si="47"/>
        <v>2.3980573692866565</v>
      </c>
      <c r="Y195" s="298">
        <f t="shared" si="48"/>
        <v>2.512250577347926</v>
      </c>
      <c r="Z195" s="293">
        <f t="shared" si="49"/>
        <v>2.103559095865488</v>
      </c>
      <c r="AA195" s="294">
        <f t="shared" si="36"/>
        <v>9215.734470168622</v>
      </c>
      <c r="AB195" s="294">
        <f t="shared" si="37"/>
        <v>7679.778725140518</v>
      </c>
      <c r="AC195" s="295">
        <f t="shared" si="38"/>
        <v>2.3980573692866565</v>
      </c>
      <c r="AD195" s="296">
        <f t="shared" si="39"/>
        <v>7314.074976324302</v>
      </c>
      <c r="AE195" s="277">
        <f t="shared" si="44"/>
        <v>2.5179602377509895</v>
      </c>
      <c r="AF195" s="297">
        <f t="shared" si="40"/>
        <v>0</v>
      </c>
      <c r="AG195" s="170">
        <f t="shared" si="41"/>
        <v>9676.521193677052</v>
      </c>
      <c r="AH195" s="269">
        <f t="shared" si="42"/>
        <v>116118.25432412463</v>
      </c>
      <c r="AI195" s="277">
        <f t="shared" si="43"/>
        <v>2.9711930805461675</v>
      </c>
      <c r="AJ195" s="170"/>
    </row>
    <row r="196" spans="1:36" ht="12.75">
      <c r="A196" s="4">
        <f t="shared" si="50"/>
        <v>135</v>
      </c>
      <c r="B196" s="329" t="s">
        <v>139</v>
      </c>
      <c r="C196" s="302" t="s">
        <v>16</v>
      </c>
      <c r="D196" s="228">
        <v>9</v>
      </c>
      <c r="E196" s="228">
        <v>3955.5</v>
      </c>
      <c r="F196" s="346"/>
      <c r="G196" s="272">
        <f>'[12]Расч по домам'!$Y$184</f>
        <v>0.44794082870602114</v>
      </c>
      <c r="H196" s="273">
        <f>'[11]Норм по домам'!$Q$192</f>
        <v>0.4516966083805893</v>
      </c>
      <c r="I196" s="227"/>
      <c r="J196" s="227">
        <f>'[14]Расч по домам'!$M$192</f>
        <v>0.07297248727193684</v>
      </c>
      <c r="K196" s="272">
        <f>'[16]Расч по домам'!$G$192</f>
        <v>0.0280884940533672</v>
      </c>
      <c r="L196" s="273">
        <f>'[17]Расч по домам'!$H$192</f>
        <v>0.3183193677271795</v>
      </c>
      <c r="M196" s="227">
        <f>'[15]Расч по домам'!$J$192</f>
        <v>0.3795711412627822</v>
      </c>
      <c r="N196" s="242">
        <f>'[10]Расч по домам'!$J$192</f>
        <v>0.20705346985210465</v>
      </c>
      <c r="O196" s="274">
        <f>'[4]Расч. по домам на электр'!$P$188</f>
        <v>0.07353999555828353</v>
      </c>
      <c r="P196" s="227">
        <f>'[8]Расчет на дерат  и дез.'!$K$188</f>
        <v>0.006267602073062825</v>
      </c>
      <c r="Q196" s="227">
        <f>'[18]Расч. по домам на электр'!$P$188</f>
        <v>0.21379583143161415</v>
      </c>
      <c r="R196" s="291">
        <v>0.5</v>
      </c>
      <c r="S196" s="230">
        <v>0</v>
      </c>
      <c r="T196" s="227">
        <f>'[25]Расч по домам на посыпку и расч'!$H$130</f>
        <v>0.01198478410146266</v>
      </c>
      <c r="U196" s="227">
        <f>'[3]Расч по домам'!$M$193</f>
        <v>0.06426913738019169</v>
      </c>
      <c r="V196" s="231">
        <f t="shared" si="45"/>
        <v>2.775499747798596</v>
      </c>
      <c r="W196" s="231">
        <f t="shared" si="46"/>
        <v>2.914274735188526</v>
      </c>
      <c r="X196" s="230">
        <f t="shared" si="47"/>
        <v>3.4971296822262308</v>
      </c>
      <c r="Y196" s="298">
        <f t="shared" si="48"/>
        <v>3.663659667094147</v>
      </c>
      <c r="Z196" s="293">
        <f t="shared" si="49"/>
        <v>3.067657615987922</v>
      </c>
      <c r="AA196" s="294">
        <f t="shared" si="36"/>
        <v>13832.896458045856</v>
      </c>
      <c r="AB196" s="294">
        <f t="shared" si="37"/>
        <v>11527.413715038214</v>
      </c>
      <c r="AC196" s="295">
        <f t="shared" si="38"/>
        <v>2.356900268885227</v>
      </c>
      <c r="AD196" s="296">
        <f t="shared" si="39"/>
        <v>10978.489252417347</v>
      </c>
      <c r="AE196" s="277">
        <f>(G196+H196+J196+K196+O196+P196+Q196+R196+T196+U196)*1.05*1.2*1.05+(L196+M196+N196)*1.05*1.2</f>
        <v>3.614974695670492</v>
      </c>
      <c r="AF196" s="297">
        <f t="shared" si="40"/>
        <v>0.9587778810036135</v>
      </c>
      <c r="AG196" s="170">
        <f t="shared" si="41"/>
        <v>14299.032408724632</v>
      </c>
      <c r="AH196" s="269">
        <f t="shared" si="42"/>
        <v>171588.38890469557</v>
      </c>
      <c r="AI196" s="277">
        <f t="shared" si="43"/>
        <v>4.265670140891181</v>
      </c>
      <c r="AJ196" s="170"/>
    </row>
    <row r="197" spans="1:36" ht="12.75">
      <c r="A197" s="4">
        <f t="shared" si="50"/>
        <v>136</v>
      </c>
      <c r="B197" s="228" t="s">
        <v>93</v>
      </c>
      <c r="C197" s="228">
        <v>78</v>
      </c>
      <c r="D197" s="228">
        <v>5</v>
      </c>
      <c r="E197" s="228">
        <v>2797.5</v>
      </c>
      <c r="F197" s="346"/>
      <c r="G197" s="272">
        <f>'[12]Расч по домам'!$Y$185</f>
        <v>0.6663049215561514</v>
      </c>
      <c r="H197" s="273">
        <f>'[11]Норм по домам'!$Q$193</f>
        <v>0.400115963219299</v>
      </c>
      <c r="I197" s="227"/>
      <c r="J197" s="227">
        <f>'[14]Расч по домам'!$M$193</f>
        <v>0.07297248727193684</v>
      </c>
      <c r="K197" s="272">
        <f>'[16]Расч по домам'!$G$193</f>
        <v>0.0280884940533672</v>
      </c>
      <c r="L197" s="273">
        <f>'[6]Расч по домам'!$H$177</f>
        <v>0</v>
      </c>
      <c r="M197" s="227">
        <f>'[6]Расч по домам'!$H$177</f>
        <v>0</v>
      </c>
      <c r="N197" s="242">
        <v>0</v>
      </c>
      <c r="O197" s="274">
        <f>'[4]Расч. по домам на электр'!$P$189</f>
        <v>0.08711406359750942</v>
      </c>
      <c r="P197" s="227">
        <f>'[8]Расчет на дерат  и дез.'!$K$189</f>
        <v>0.011139410187667561</v>
      </c>
      <c r="Q197" s="227">
        <f>'[18]Расч. по домам на электр'!$P$189</f>
        <v>0.19574413371906138</v>
      </c>
      <c r="R197" s="291">
        <v>0.5</v>
      </c>
      <c r="S197" s="230">
        <v>0</v>
      </c>
      <c r="T197" s="227">
        <f>'[25]Расч по домам на посыпку и расч'!$H$130</f>
        <v>0.01198478410146266</v>
      </c>
      <c r="U197" s="227">
        <f>'[3]Расч по домам'!$M$194</f>
        <v>0.04861598295177209</v>
      </c>
      <c r="V197" s="231">
        <f t="shared" si="45"/>
        <v>2.0220802406582274</v>
      </c>
      <c r="W197" s="231">
        <f t="shared" si="46"/>
        <v>2.123184252691139</v>
      </c>
      <c r="X197" s="230">
        <f t="shared" si="47"/>
        <v>2.5478211032293667</v>
      </c>
      <c r="Y197" s="298">
        <f t="shared" si="48"/>
        <v>2.6691459176688603</v>
      </c>
      <c r="Z197" s="293">
        <f t="shared" si="49"/>
        <v>2.234930792306462</v>
      </c>
      <c r="AA197" s="294">
        <f t="shared" si="36"/>
        <v>7127.529536284153</v>
      </c>
      <c r="AB197" s="294">
        <f t="shared" si="37"/>
        <v>5939.607946903461</v>
      </c>
      <c r="AC197" s="295">
        <f t="shared" si="38"/>
        <v>2.5478211032293667</v>
      </c>
      <c r="AD197" s="296">
        <f t="shared" si="39"/>
        <v>5656.769473241391</v>
      </c>
      <c r="AE197" s="277">
        <f t="shared" si="44"/>
        <v>2.6752121583908353</v>
      </c>
      <c r="AF197" s="297">
        <f t="shared" si="40"/>
        <v>0</v>
      </c>
      <c r="AG197" s="170">
        <f t="shared" si="41"/>
        <v>7483.906013098362</v>
      </c>
      <c r="AH197" s="269">
        <f t="shared" si="42"/>
        <v>89806.87215718033</v>
      </c>
      <c r="AI197" s="277">
        <f t="shared" si="43"/>
        <v>3.1567503469011853</v>
      </c>
      <c r="AJ197" s="170"/>
    </row>
    <row r="198" spans="1:36" ht="12.75">
      <c r="A198" s="4">
        <f t="shared" si="50"/>
        <v>137</v>
      </c>
      <c r="B198" s="228" t="s">
        <v>93</v>
      </c>
      <c r="C198" s="228">
        <v>80</v>
      </c>
      <c r="D198" s="228">
        <v>5</v>
      </c>
      <c r="E198" s="228">
        <v>1694.2</v>
      </c>
      <c r="F198" s="346"/>
      <c r="G198" s="272">
        <f>'[12]Расч по домам'!$Y$186</f>
        <v>0.5454718189430606</v>
      </c>
      <c r="H198" s="273">
        <f>'[11]Норм по домам'!$Q$194</f>
        <v>0.400115963219299</v>
      </c>
      <c r="I198" s="227"/>
      <c r="J198" s="227">
        <f>'[14]Расч по домам'!$M$194</f>
        <v>0.07297248727193684</v>
      </c>
      <c r="K198" s="272">
        <f>'[16]Расч по домам'!$G$194</f>
        <v>0.0280884940533672</v>
      </c>
      <c r="L198" s="273">
        <f>'[6]Расч по домам'!$H$177</f>
        <v>0</v>
      </c>
      <c r="M198" s="227">
        <f>'[6]Расч по домам'!$H$177</f>
        <v>0</v>
      </c>
      <c r="N198" s="242">
        <v>0</v>
      </c>
      <c r="O198" s="274">
        <f>'[4]Расч. по домам на электр'!$P$190</f>
        <v>0.13951529150369776</v>
      </c>
      <c r="P198" s="227">
        <f>'[8]Расчет на дерат  и дез.'!$K$190</f>
        <v>0.011989926415614055</v>
      </c>
      <c r="Q198" s="227">
        <f>'[18]Расч. по домам на электр'!$P$190</f>
        <v>0.16129966448878685</v>
      </c>
      <c r="R198" s="291">
        <v>0.5</v>
      </c>
      <c r="S198" s="230">
        <v>0</v>
      </c>
      <c r="T198" s="227">
        <f>'[25]Расч по домам на посыпку и расч'!$H$130</f>
        <v>0.01198478410146266</v>
      </c>
      <c r="U198" s="227">
        <f>'[3]Расч по домам'!$M$195</f>
        <v>0.08288520807581376</v>
      </c>
      <c r="V198" s="231">
        <f t="shared" si="45"/>
        <v>1.9543236380730389</v>
      </c>
      <c r="W198" s="231">
        <f t="shared" si="46"/>
        <v>2.0520398199766907</v>
      </c>
      <c r="X198" s="230">
        <f t="shared" si="47"/>
        <v>2.4624477839720287</v>
      </c>
      <c r="Y198" s="298">
        <f t="shared" si="48"/>
        <v>2.5797072022564116</v>
      </c>
      <c r="Z198" s="293">
        <f t="shared" si="49"/>
        <v>2.1600419157649378</v>
      </c>
      <c r="AA198" s="294">
        <f t="shared" si="36"/>
        <v>4171.879035605411</v>
      </c>
      <c r="AB198" s="294">
        <f t="shared" si="37"/>
        <v>3476.5658630045095</v>
      </c>
      <c r="AC198" s="295">
        <f t="shared" si="38"/>
        <v>2.4624477839720287</v>
      </c>
      <c r="AD198" s="296">
        <f t="shared" si="39"/>
        <v>3311.0151076233424</v>
      </c>
      <c r="AE198" s="277">
        <f t="shared" si="44"/>
        <v>2.5855701731706304</v>
      </c>
      <c r="AF198" s="297">
        <f t="shared" si="40"/>
        <v>0</v>
      </c>
      <c r="AG198" s="170">
        <f t="shared" si="41"/>
        <v>4380.472987385682</v>
      </c>
      <c r="AH198" s="269">
        <f t="shared" si="42"/>
        <v>52565.67584862819</v>
      </c>
      <c r="AI198" s="277">
        <f t="shared" si="43"/>
        <v>3.0509728043413435</v>
      </c>
      <c r="AJ198" s="170"/>
    </row>
    <row r="199" spans="1:36" ht="12.75">
      <c r="A199" s="4">
        <f t="shared" si="50"/>
        <v>138</v>
      </c>
      <c r="B199" s="228" t="s">
        <v>93</v>
      </c>
      <c r="C199" s="228">
        <v>82</v>
      </c>
      <c r="D199" s="228">
        <v>5</v>
      </c>
      <c r="E199" s="228">
        <v>1767.9</v>
      </c>
      <c r="F199" s="346"/>
      <c r="G199" s="272">
        <f>'[12]Расч по домам'!$Y$187</f>
        <v>0.6380230963289777</v>
      </c>
      <c r="H199" s="273">
        <f>'[11]Норм по домам'!$Q$195</f>
        <v>0.400115963219299</v>
      </c>
      <c r="I199" s="227"/>
      <c r="J199" s="227">
        <f>'[14]Расч по домам'!$M$195</f>
        <v>0.07297248727193682</v>
      </c>
      <c r="K199" s="272">
        <f>'[16]Расч по домам'!$G$195</f>
        <v>0.0280884940533672</v>
      </c>
      <c r="L199" s="273">
        <f>'[6]Расч по домам'!$H$177</f>
        <v>0</v>
      </c>
      <c r="M199" s="227">
        <f>'[6]Расч по домам'!$H$177</f>
        <v>0</v>
      </c>
      <c r="N199" s="242">
        <v>0</v>
      </c>
      <c r="O199" s="274">
        <f>'[4]Расч. по домам на электр'!$P$191</f>
        <v>0.13401703535883308</v>
      </c>
      <c r="P199" s="227">
        <f>'[8]Расчет на дерат  и дез.'!$K$191</f>
        <v>0.011568433357844524</v>
      </c>
      <c r="Q199" s="227">
        <f>'[18]Расч. по домам на электр'!$P$191</f>
        <v>0.15494289268347847</v>
      </c>
      <c r="R199" s="291">
        <v>0.5</v>
      </c>
      <c r="S199" s="230">
        <v>0</v>
      </c>
      <c r="T199" s="227">
        <f>'[25]Расч по домам на посыпку и расч'!$H$130</f>
        <v>0.01198478410146266</v>
      </c>
      <c r="U199" s="227">
        <f>'[3]Расч по домам'!$M$196</f>
        <v>0.07961872667646727</v>
      </c>
      <c r="V199" s="231">
        <f t="shared" si="45"/>
        <v>2.0313319130516665</v>
      </c>
      <c r="W199" s="231">
        <f t="shared" si="46"/>
        <v>2.13289850870425</v>
      </c>
      <c r="X199" s="230">
        <f t="shared" si="47"/>
        <v>2.5594782104450995</v>
      </c>
      <c r="Y199" s="298">
        <f t="shared" si="48"/>
        <v>2.6813581252282</v>
      </c>
      <c r="Z199" s="293">
        <f t="shared" si="49"/>
        <v>2.245156324951842</v>
      </c>
      <c r="AA199" s="294">
        <f t="shared" si="36"/>
        <v>4524.901528245891</v>
      </c>
      <c r="AB199" s="294">
        <f t="shared" si="37"/>
        <v>3770.7512735382434</v>
      </c>
      <c r="AC199" s="295">
        <f t="shared" si="38"/>
        <v>2.5594782104450995</v>
      </c>
      <c r="AD199" s="296">
        <f t="shared" si="39"/>
        <v>3591.191689084041</v>
      </c>
      <c r="AE199" s="277">
        <f t="shared" si="44"/>
        <v>2.6874521209673548</v>
      </c>
      <c r="AF199" s="297">
        <f t="shared" si="40"/>
        <v>0</v>
      </c>
      <c r="AG199" s="170">
        <f t="shared" si="41"/>
        <v>4751.146604658186</v>
      </c>
      <c r="AH199" s="269">
        <f t="shared" si="42"/>
        <v>57013.759255898236</v>
      </c>
      <c r="AI199" s="277">
        <f t="shared" si="43"/>
        <v>3.1711935027414784</v>
      </c>
      <c r="AJ199" s="170"/>
    </row>
    <row r="200" spans="1:36" ht="12.75">
      <c r="A200" s="4">
        <f t="shared" si="50"/>
        <v>139</v>
      </c>
      <c r="B200" s="228" t="s">
        <v>93</v>
      </c>
      <c r="C200" s="302" t="s">
        <v>14</v>
      </c>
      <c r="D200" s="228">
        <v>5</v>
      </c>
      <c r="E200" s="228">
        <v>1758.4</v>
      </c>
      <c r="F200" s="346"/>
      <c r="G200" s="272">
        <f>'[12]Расч по домам'!$Y$188</f>
        <v>0.6414701046405822</v>
      </c>
      <c r="H200" s="273">
        <f>'[11]Норм по домам'!$Q$196</f>
        <v>0.400115963219299</v>
      </c>
      <c r="I200" s="227"/>
      <c r="J200" s="227">
        <f>'[14]Расч по домам'!$M$196</f>
        <v>0.07297248727193682</v>
      </c>
      <c r="K200" s="272">
        <f>'[16]Расч по домам'!$G$196</f>
        <v>0.0280884940533672</v>
      </c>
      <c r="L200" s="273">
        <f>'[6]Расч по домам'!$H$177</f>
        <v>0</v>
      </c>
      <c r="M200" s="227">
        <f>'[6]Расч по домам'!$H$177</f>
        <v>0</v>
      </c>
      <c r="N200" s="242">
        <v>0</v>
      </c>
      <c r="O200" s="274">
        <f>'[4]Расч. по домам на электр'!$P$192</f>
        <v>0.13471016125923965</v>
      </c>
      <c r="P200" s="227">
        <f>'[8]Расчет на дерат  и дез.'!$K$192</f>
        <v>0.011604678495602063</v>
      </c>
      <c r="Q200" s="227">
        <f>'[18]Расч. по домам на электр'!$P$192</f>
        <v>0.15574424552429667</v>
      </c>
      <c r="R200" s="291">
        <v>0.5</v>
      </c>
      <c r="S200" s="230">
        <v>0</v>
      </c>
      <c r="T200" s="227">
        <f>'[25]Расч по домам на посыпку и расч'!$H$130</f>
        <v>0.01198478410146266</v>
      </c>
      <c r="U200" s="227">
        <f>'[3]Расч по домам'!$M$197</f>
        <v>0.08003050866723502</v>
      </c>
      <c r="V200" s="231">
        <f t="shared" si="45"/>
        <v>2.0367214272330214</v>
      </c>
      <c r="W200" s="231">
        <f t="shared" si="46"/>
        <v>2.1385574985946727</v>
      </c>
      <c r="X200" s="230">
        <f t="shared" si="47"/>
        <v>2.5662689983136073</v>
      </c>
      <c r="Y200" s="298">
        <f t="shared" si="48"/>
        <v>2.688472283947588</v>
      </c>
      <c r="Z200" s="293">
        <f t="shared" si="49"/>
        <v>2.251113156415445</v>
      </c>
      <c r="AA200" s="294">
        <f t="shared" si="36"/>
        <v>4512.527406634647</v>
      </c>
      <c r="AB200" s="294">
        <f t="shared" si="37"/>
        <v>3760.439505528873</v>
      </c>
      <c r="AC200" s="295">
        <f t="shared" si="38"/>
        <v>2.5662689983136073</v>
      </c>
      <c r="AD200" s="296">
        <f t="shared" si="39"/>
        <v>3581.370957646545</v>
      </c>
      <c r="AE200" s="277">
        <f t="shared" si="44"/>
        <v>2.694582448229288</v>
      </c>
      <c r="AF200" s="297">
        <f t="shared" si="40"/>
        <v>0</v>
      </c>
      <c r="AG200" s="170">
        <f t="shared" si="41"/>
        <v>4738.15377696638</v>
      </c>
      <c r="AH200" s="269">
        <f t="shared" si="42"/>
        <v>56857.84532359656</v>
      </c>
      <c r="AI200" s="277">
        <f t="shared" si="43"/>
        <v>3.1796072889105598</v>
      </c>
      <c r="AJ200" s="170"/>
    </row>
    <row r="201" spans="1:36" ht="12.75">
      <c r="A201" s="4">
        <f t="shared" si="50"/>
        <v>140</v>
      </c>
      <c r="B201" s="228" t="s">
        <v>93</v>
      </c>
      <c r="C201" s="228">
        <v>88</v>
      </c>
      <c r="D201" s="228">
        <v>5</v>
      </c>
      <c r="E201" s="228">
        <v>4652.9</v>
      </c>
      <c r="F201" s="346"/>
      <c r="G201" s="272">
        <f>'[12]Расч по домам'!$Y$189</f>
        <v>0.4340021235788433</v>
      </c>
      <c r="H201" s="273">
        <f>'[11]Норм по домам'!$Q$197</f>
        <v>0.4528966083805893</v>
      </c>
      <c r="I201" s="227"/>
      <c r="J201" s="227">
        <f>'[14]Расч по домам'!$M$197</f>
        <v>0.07297248727193684</v>
      </c>
      <c r="K201" s="272">
        <f>'[16]Расч по домам'!$G$197</f>
        <v>0.028088494053367205</v>
      </c>
      <c r="L201" s="273">
        <f>'[6]Расч по домам'!$H$177</f>
        <v>0</v>
      </c>
      <c r="M201" s="227">
        <f>'[6]Расч по домам'!$H$177</f>
        <v>0</v>
      </c>
      <c r="N201" s="242">
        <v>0</v>
      </c>
      <c r="O201" s="274">
        <f>'[4]Расч. по домам на электр'!$P$193</f>
        <v>0.079705698909512</v>
      </c>
      <c r="P201" s="227">
        <f>'[8]Расчет на дерат  и дез.'!$K$193</f>
        <v>0.011440212913810028</v>
      </c>
      <c r="Q201" s="227">
        <f>'[18]Расч. по домам на электр'!$P$193</f>
        <v>0.176669460382954</v>
      </c>
      <c r="R201" s="291">
        <v>0.5</v>
      </c>
      <c r="S201" s="230">
        <v>0</v>
      </c>
      <c r="T201" s="227">
        <f>'[25]Расч по домам на посыпку и расч'!$H$130</f>
        <v>0.01198478410146266</v>
      </c>
      <c r="U201" s="227">
        <f>'[3]Расч по домам'!$M$198</f>
        <v>0.045391554380762034</v>
      </c>
      <c r="V201" s="231">
        <f t="shared" si="45"/>
        <v>1.8131514239732374</v>
      </c>
      <c r="W201" s="231">
        <f t="shared" si="46"/>
        <v>1.9038089951718993</v>
      </c>
      <c r="X201" s="230">
        <f t="shared" si="47"/>
        <v>2.284570794206279</v>
      </c>
      <c r="Y201" s="298">
        <f t="shared" si="48"/>
        <v>2.3933598796446733</v>
      </c>
      <c r="Z201" s="293">
        <f t="shared" si="49"/>
        <v>2.0040094686019994</v>
      </c>
      <c r="AA201" s="294">
        <f t="shared" si="36"/>
        <v>10629.879448362395</v>
      </c>
      <c r="AB201" s="294">
        <f t="shared" si="37"/>
        <v>8858.23287363533</v>
      </c>
      <c r="AC201" s="295">
        <f t="shared" si="38"/>
        <v>2.284570794206279</v>
      </c>
      <c r="AD201" s="296">
        <f t="shared" si="39"/>
        <v>8436.412260605075</v>
      </c>
      <c r="AE201" s="277">
        <f t="shared" si="44"/>
        <v>2.398799333916593</v>
      </c>
      <c r="AF201" s="297">
        <f t="shared" si="40"/>
        <v>0</v>
      </c>
      <c r="AG201" s="170">
        <f t="shared" si="41"/>
        <v>11161.373420780514</v>
      </c>
      <c r="AH201" s="269">
        <f t="shared" si="42"/>
        <v>133936.48104936618</v>
      </c>
      <c r="AI201" s="277">
        <f t="shared" si="43"/>
        <v>2.8305832140215794</v>
      </c>
      <c r="AJ201" s="170"/>
    </row>
    <row r="202" spans="1:36" ht="12.75">
      <c r="A202" s="4">
        <f t="shared" si="50"/>
        <v>141</v>
      </c>
      <c r="B202" s="228" t="s">
        <v>93</v>
      </c>
      <c r="C202" s="228">
        <v>90</v>
      </c>
      <c r="D202" s="228">
        <v>5</v>
      </c>
      <c r="E202" s="228">
        <v>1742.8</v>
      </c>
      <c r="F202" s="346"/>
      <c r="G202" s="272">
        <f>'[12]Расч по домам'!$Y$190</f>
        <v>0.6451695726111238</v>
      </c>
      <c r="H202" s="273">
        <f>'[11]Норм по домам'!$Q$198</f>
        <v>0.400115963219299</v>
      </c>
      <c r="I202" s="227"/>
      <c r="J202" s="227">
        <f>'[14]Расч по домам'!$M$198</f>
        <v>0.07297248727193682</v>
      </c>
      <c r="K202" s="272">
        <f>'[16]Расч по домам'!$G$198</f>
        <v>0.0280884940533672</v>
      </c>
      <c r="L202" s="273">
        <f>'[6]Расч по домам'!$H$177</f>
        <v>0</v>
      </c>
      <c r="M202" s="227">
        <f>'[6]Расч по домам'!$H$177</f>
        <v>0</v>
      </c>
      <c r="N202" s="242">
        <v>0</v>
      </c>
      <c r="O202" s="274">
        <f>'[4]Расч. по домам на электр'!$P$194</f>
        <v>0.13602440673493954</v>
      </c>
      <c r="P202" s="227">
        <f>'[8]Расчет на дерат  и дез.'!$K$194</f>
        <v>0.011735043225460946</v>
      </c>
      <c r="Q202" s="227">
        <f>'[18]Расч. по домам на электр'!$P$194</f>
        <v>0.15726370157819225</v>
      </c>
      <c r="R202" s="291">
        <v>0.5</v>
      </c>
      <c r="S202" s="230">
        <v>0</v>
      </c>
      <c r="T202" s="227">
        <f>'[25]Расч по домам на посыпку и расч'!$H$130</f>
        <v>0.01198478410146266</v>
      </c>
      <c r="U202" s="227">
        <f>'[3]Расч по домам'!$M$199</f>
        <v>0.08081129411764706</v>
      </c>
      <c r="V202" s="231">
        <f t="shared" si="45"/>
        <v>2.0441657469134293</v>
      </c>
      <c r="W202" s="231">
        <f t="shared" si="46"/>
        <v>2.146374034259101</v>
      </c>
      <c r="X202" s="230">
        <f t="shared" si="47"/>
        <v>2.575648841110921</v>
      </c>
      <c r="Y202" s="298">
        <f t="shared" si="48"/>
        <v>2.698298785925727</v>
      </c>
      <c r="Z202" s="293">
        <f t="shared" si="49"/>
        <v>2.2593410886937906</v>
      </c>
      <c r="AA202" s="294">
        <f t="shared" si="36"/>
        <v>4488.840800288113</v>
      </c>
      <c r="AB202" s="294">
        <f t="shared" si="37"/>
        <v>3740.7006669067614</v>
      </c>
      <c r="AC202" s="295">
        <f t="shared" si="38"/>
        <v>2.575648841110921</v>
      </c>
      <c r="AD202" s="296">
        <f t="shared" si="39"/>
        <v>3562.5720637207246</v>
      </c>
      <c r="AE202" s="277">
        <f t="shared" si="44"/>
        <v>2.704431283166467</v>
      </c>
      <c r="AF202" s="297">
        <f t="shared" si="40"/>
        <v>0</v>
      </c>
      <c r="AG202" s="170">
        <f t="shared" si="41"/>
        <v>4713.282840302519</v>
      </c>
      <c r="AH202" s="269">
        <f t="shared" si="42"/>
        <v>56559.39408363022</v>
      </c>
      <c r="AI202" s="277">
        <f t="shared" si="43"/>
        <v>3.191228914136431</v>
      </c>
      <c r="AJ202" s="170"/>
    </row>
    <row r="203" spans="1:36" ht="12.75">
      <c r="A203" s="4">
        <f t="shared" si="50"/>
        <v>142</v>
      </c>
      <c r="B203" s="329" t="s">
        <v>93</v>
      </c>
      <c r="C203" s="228">
        <v>91</v>
      </c>
      <c r="D203" s="228">
        <v>9</v>
      </c>
      <c r="E203" s="228">
        <v>5951.28</v>
      </c>
      <c r="F203" s="346"/>
      <c r="G203" s="272">
        <f>'[12]Расч по домам'!$Y$191</f>
        <v>0.2832293015284107</v>
      </c>
      <c r="H203" s="273">
        <f>'[11]Норм по домам'!$Q$199</f>
        <v>0.45879660838058933</v>
      </c>
      <c r="I203" s="227"/>
      <c r="J203" s="227">
        <f>'[14]Расч по домам'!$M$199</f>
        <v>0.07297248727193684</v>
      </c>
      <c r="K203" s="272">
        <f>'[16]Расч по домам'!$G$199</f>
        <v>0.0280884940533672</v>
      </c>
      <c r="L203" s="273">
        <f>'[17]Расч по домам'!$H$199</f>
        <v>0.3183193677271795</v>
      </c>
      <c r="M203" s="227">
        <f>'[15]Расч по домам'!$J$199</f>
        <v>0.3799602774529177</v>
      </c>
      <c r="N203" s="242">
        <f>'[10]Расч по домам'!$J$199</f>
        <v>0.20642618058636125</v>
      </c>
      <c r="O203" s="274">
        <f>'[4]Расч. по домам на электр'!$P$195</f>
        <v>0.07136182744652722</v>
      </c>
      <c r="P203" s="227">
        <f>'[8]Расчет на дерат  и дез.'!$K$195</f>
        <v>0.006741210854359623</v>
      </c>
      <c r="Q203" s="227">
        <f>'[18]Расч. по домам на электр'!$P$195</f>
        <v>0.21210919812032722</v>
      </c>
      <c r="R203" s="291">
        <v>0.5</v>
      </c>
      <c r="S203" s="230">
        <v>0</v>
      </c>
      <c r="T203" s="227">
        <f>'[25]Расч по домам на посыпку и расч'!$H$130</f>
        <v>0.01198478410146266</v>
      </c>
      <c r="U203" s="227">
        <f>'[3]Расч по домам'!$M$200</f>
        <v>0.03542339930971331</v>
      </c>
      <c r="V203" s="231">
        <f t="shared" si="45"/>
        <v>2.585413136833153</v>
      </c>
      <c r="W203" s="231">
        <f t="shared" si="46"/>
        <v>2.714683793674811</v>
      </c>
      <c r="X203" s="230">
        <f t="shared" si="47"/>
        <v>3.257620552409773</v>
      </c>
      <c r="Y203" s="298">
        <f t="shared" si="48"/>
        <v>3.4127453406197623</v>
      </c>
      <c r="Z203" s="293">
        <f t="shared" si="49"/>
        <v>2.857561888078749</v>
      </c>
      <c r="AA203" s="294">
        <f t="shared" si="36"/>
        <v>19387.012041145234</v>
      </c>
      <c r="AB203" s="294">
        <f t="shared" si="37"/>
        <v>16155.84336762103</v>
      </c>
      <c r="AC203" s="295">
        <f t="shared" si="38"/>
        <v>2.1176912119440345</v>
      </c>
      <c r="AD203" s="296">
        <f t="shared" si="39"/>
        <v>15386.517492972407</v>
      </c>
      <c r="AE203" s="277">
        <f>(G203+H203+J203+K203+O203+P203+Q203+R203+T203+U203)*1.05*1.2*1.05+(L203+M203+N203)*1.05*1.2</f>
        <v>3.3635051130069735</v>
      </c>
      <c r="AF203" s="297">
        <f t="shared" si="40"/>
        <v>0.9583766327189124</v>
      </c>
      <c r="AG203" s="170">
        <f t="shared" si="41"/>
        <v>20017.160708936142</v>
      </c>
      <c r="AH203" s="269">
        <f t="shared" si="42"/>
        <v>240205.9285072337</v>
      </c>
      <c r="AI203" s="277">
        <f t="shared" si="43"/>
        <v>3.9689360333482284</v>
      </c>
      <c r="AJ203" s="170"/>
    </row>
    <row r="204" spans="1:36" ht="12.75">
      <c r="A204" s="4">
        <f t="shared" si="50"/>
        <v>143</v>
      </c>
      <c r="B204" s="228" t="s">
        <v>93</v>
      </c>
      <c r="C204" s="228">
        <v>92</v>
      </c>
      <c r="D204" s="228">
        <v>5</v>
      </c>
      <c r="E204" s="228">
        <v>3973.6</v>
      </c>
      <c r="F204" s="346"/>
      <c r="G204" s="272">
        <f>'[12]Расч по домам'!$Y$192</f>
        <v>0.45673293188376624</v>
      </c>
      <c r="H204" s="273">
        <f>'[11]Норм по домам'!$Q$200</f>
        <v>0.45289660838058926</v>
      </c>
      <c r="I204" s="227"/>
      <c r="J204" s="227">
        <f>'[14]Расч по домам'!$M$200</f>
        <v>0.07297248727193684</v>
      </c>
      <c r="K204" s="272">
        <f>'[16]Расч по домам'!$G$200</f>
        <v>0.0280884940533672</v>
      </c>
      <c r="L204" s="273">
        <f>'[6]Расч по домам'!$H$177</f>
        <v>0</v>
      </c>
      <c r="M204" s="227">
        <f>'[6]Расч по домам'!$H$177</f>
        <v>0</v>
      </c>
      <c r="N204" s="242">
        <v>0</v>
      </c>
      <c r="O204" s="274">
        <f>'[4]Расч. по домам на электр'!$P$196</f>
        <v>0.09417969048064984</v>
      </c>
      <c r="P204" s="227">
        <f>'[8]Расчет на дерат  и дез.'!$K$196</f>
        <v>0.010944483591705256</v>
      </c>
      <c r="Q204" s="227">
        <f>'[18]Расч. по домам на электр'!$P$196</f>
        <v>0.20672299336149663</v>
      </c>
      <c r="R204" s="291">
        <v>0.5</v>
      </c>
      <c r="S204" s="230">
        <v>0</v>
      </c>
      <c r="T204" s="227">
        <f>'[25]Расч по домам на посыпку и расч'!$H$130</f>
        <v>0.01198478410146266</v>
      </c>
      <c r="U204" s="227">
        <f>'[3]Расч по домам'!$M$201</f>
        <v>0.05311318648159323</v>
      </c>
      <c r="V204" s="231">
        <f t="shared" si="45"/>
        <v>1.887635659606567</v>
      </c>
      <c r="W204" s="231">
        <f t="shared" si="46"/>
        <v>1.9820174425868955</v>
      </c>
      <c r="X204" s="230">
        <f t="shared" si="47"/>
        <v>2.3784209311042743</v>
      </c>
      <c r="Y204" s="298">
        <f t="shared" si="48"/>
        <v>2.4916790706806684</v>
      </c>
      <c r="Z204" s="293">
        <f t="shared" si="49"/>
        <v>2.086334150091469</v>
      </c>
      <c r="AA204" s="294">
        <f t="shared" si="36"/>
        <v>9450.893411835945</v>
      </c>
      <c r="AB204" s="294">
        <f t="shared" si="37"/>
        <v>7875.744509863288</v>
      </c>
      <c r="AC204" s="295">
        <f t="shared" si="38"/>
        <v>2.3784209311042743</v>
      </c>
      <c r="AD204" s="296">
        <f t="shared" si="39"/>
        <v>7500.709057012655</v>
      </c>
      <c r="AE204" s="277">
        <f t="shared" si="44"/>
        <v>2.497341977659488</v>
      </c>
      <c r="AF204" s="297">
        <f t="shared" si="40"/>
        <v>0</v>
      </c>
      <c r="AG204" s="170">
        <f t="shared" si="41"/>
        <v>9923.438082427741</v>
      </c>
      <c r="AH204" s="269">
        <f t="shared" si="42"/>
        <v>119081.2569891329</v>
      </c>
      <c r="AI204" s="277">
        <f t="shared" si="43"/>
        <v>2.946863533638196</v>
      </c>
      <c r="AJ204" s="170"/>
    </row>
    <row r="205" spans="1:36" ht="12.75">
      <c r="A205" s="4">
        <f t="shared" si="50"/>
        <v>144</v>
      </c>
      <c r="B205" s="228" t="s">
        <v>93</v>
      </c>
      <c r="C205" s="228">
        <v>94</v>
      </c>
      <c r="D205" s="228">
        <v>5</v>
      </c>
      <c r="E205" s="228">
        <v>2820.9</v>
      </c>
      <c r="F205" s="346"/>
      <c r="G205" s="272">
        <f>'[12]Расч по домам'!$Y$193</f>
        <v>0.3978738981648883</v>
      </c>
      <c r="H205" s="273">
        <f>'[11]Норм по домам'!$Q$201</f>
        <v>0.4528966083805893</v>
      </c>
      <c r="I205" s="227"/>
      <c r="J205" s="227">
        <f>'[14]Расч по домам'!$M$201</f>
        <v>0.07297248727193684</v>
      </c>
      <c r="K205" s="272">
        <f>'[16]Расч по домам'!$G$201</f>
        <v>0.0280884940533672</v>
      </c>
      <c r="L205" s="273">
        <f>'[6]Расч по домам'!$H$177</f>
        <v>0</v>
      </c>
      <c r="M205" s="227">
        <f>'[6]Расч по домам'!$H$177</f>
        <v>0</v>
      </c>
      <c r="N205" s="242">
        <v>0</v>
      </c>
      <c r="O205" s="274">
        <f>'[4]Расч. по домам на электр'!$P$197</f>
        <v>0.08898582804389217</v>
      </c>
      <c r="P205" s="227">
        <f>'[8]Расчет на дерат  и дез.'!$K$197</f>
        <v>0.010883346922377019</v>
      </c>
      <c r="Q205" s="227">
        <f>'[18]Расч. по домам на электр'!$P$197</f>
        <v>0.19415615700722685</v>
      </c>
      <c r="R205" s="291">
        <v>0.5</v>
      </c>
      <c r="S205" s="230">
        <v>0</v>
      </c>
      <c r="T205" s="227">
        <f>'[25]Расч по домам на посыпку и расч'!$H$130</f>
        <v>0.01198478410146266</v>
      </c>
      <c r="U205" s="227">
        <f>'[3]Расч по домам'!$M$202</f>
        <v>0.04988439846960464</v>
      </c>
      <c r="V205" s="231">
        <f t="shared" si="45"/>
        <v>1.807726002415345</v>
      </c>
      <c r="W205" s="231">
        <f t="shared" si="46"/>
        <v>1.8981123025361124</v>
      </c>
      <c r="X205" s="230">
        <f t="shared" si="47"/>
        <v>2.277734763043335</v>
      </c>
      <c r="Y205" s="298">
        <f t="shared" si="48"/>
        <v>2.3861983231882555</v>
      </c>
      <c r="Z205" s="293">
        <f t="shared" si="49"/>
        <v>1.998012950038013</v>
      </c>
      <c r="AA205" s="294">
        <f t="shared" si="36"/>
        <v>6425.261993068943</v>
      </c>
      <c r="AB205" s="294">
        <f t="shared" si="37"/>
        <v>5354.3849942241195</v>
      </c>
      <c r="AC205" s="295">
        <f t="shared" si="38"/>
        <v>2.277734763043335</v>
      </c>
      <c r="AD205" s="296">
        <f t="shared" si="39"/>
        <v>5099.414280213447</v>
      </c>
      <c r="AE205" s="277">
        <f t="shared" si="44"/>
        <v>2.3916215011955018</v>
      </c>
      <c r="AF205" s="297">
        <f t="shared" si="40"/>
        <v>0</v>
      </c>
      <c r="AG205" s="170">
        <f t="shared" si="41"/>
        <v>6746.5250927223915</v>
      </c>
      <c r="AH205" s="269">
        <f t="shared" si="42"/>
        <v>80958.3011126687</v>
      </c>
      <c r="AI205" s="277">
        <f t="shared" si="43"/>
        <v>2.822113371410692</v>
      </c>
      <c r="AJ205" s="170"/>
    </row>
    <row r="206" spans="1:36" ht="12.75">
      <c r="A206" s="4">
        <f t="shared" si="50"/>
        <v>145</v>
      </c>
      <c r="B206" s="329" t="s">
        <v>93</v>
      </c>
      <c r="C206" s="228">
        <v>95</v>
      </c>
      <c r="D206" s="228">
        <v>9</v>
      </c>
      <c r="E206" s="228">
        <v>6069.57</v>
      </c>
      <c r="F206" s="346"/>
      <c r="G206" s="272">
        <f>'[12]Расч по домам'!$Y$194</f>
        <v>0.2583837667929249</v>
      </c>
      <c r="H206" s="273">
        <f>'[11]Норм по домам'!$Q$202</f>
        <v>0.45879660838058917</v>
      </c>
      <c r="I206" s="227"/>
      <c r="J206" s="227">
        <f>'[14]Расч по домам'!$M$202</f>
        <v>0.07297248727193684</v>
      </c>
      <c r="K206" s="272">
        <f>'[16]Расч по домам'!$G$202</f>
        <v>0.0280884940533672</v>
      </c>
      <c r="L206" s="273">
        <f>'[17]Расч по домам'!$H$202</f>
        <v>0.3183193677271795</v>
      </c>
      <c r="M206" s="227">
        <f>'[15]Расч по домам'!$J$202</f>
        <v>0.37255522219860715</v>
      </c>
      <c r="N206" s="242">
        <f>'[10]Расч по домам'!$J$202</f>
        <v>0.20240313564222837</v>
      </c>
      <c r="O206" s="274">
        <f>'[4]Расч. по домам на электр'!$P$198</f>
        <v>0.06479982317994909</v>
      </c>
      <c r="P206" s="227">
        <f>'[8]Расчет на дерат  и дез.'!$K$198</f>
        <v>0.0060849999807784305</v>
      </c>
      <c r="Q206" s="227">
        <f>'[18]Расч. по домам на электр'!$P$198</f>
        <v>0.2048702261141699</v>
      </c>
      <c r="R206" s="291">
        <v>0.5</v>
      </c>
      <c r="S206" s="230">
        <v>0</v>
      </c>
      <c r="T206" s="227">
        <f>'[25]Расч по домам на посыпку и расч'!$H$130</f>
        <v>0.01198478410146266</v>
      </c>
      <c r="U206" s="227">
        <f>'[3]Расч по домам'!$M$203</f>
        <v>0.06158601231406202</v>
      </c>
      <c r="V206" s="231">
        <f t="shared" si="45"/>
        <v>2.5608449277572554</v>
      </c>
      <c r="W206" s="231">
        <f t="shared" si="46"/>
        <v>2.688887174145118</v>
      </c>
      <c r="X206" s="230">
        <f t="shared" si="47"/>
        <v>3.2266646089741418</v>
      </c>
      <c r="Y206" s="298">
        <f t="shared" si="48"/>
        <v>3.3803153046395775</v>
      </c>
      <c r="Z206" s="293">
        <f t="shared" si="49"/>
        <v>2.8304075517317036</v>
      </c>
      <c r="AA206" s="294">
        <f t="shared" si="36"/>
        <v>19584.46671069118</v>
      </c>
      <c r="AB206" s="294">
        <f t="shared" si="37"/>
        <v>16320.388925575984</v>
      </c>
      <c r="AC206" s="295">
        <f t="shared" si="38"/>
        <v>2.1011346747584425</v>
      </c>
      <c r="AD206" s="296">
        <f t="shared" si="39"/>
        <v>15543.227548167604</v>
      </c>
      <c r="AE206" s="277">
        <f>(G206+H206+J206+K206+O206+P206+Q206+R206+T206+U206)*1.05*1.2*1.05+(L206+M206+N206)*1.05*1.2</f>
        <v>3.3317213427120635</v>
      </c>
      <c r="AF206" s="297">
        <f t="shared" si="40"/>
        <v>0.9459025408349944</v>
      </c>
      <c r="AG206" s="170">
        <f t="shared" si="41"/>
        <v>20222.11591008486</v>
      </c>
      <c r="AH206" s="269">
        <f t="shared" si="42"/>
        <v>242665.39092101832</v>
      </c>
      <c r="AI206" s="277">
        <f t="shared" si="43"/>
        <v>3.931431184400235</v>
      </c>
      <c r="AJ206" s="170"/>
    </row>
    <row r="207" spans="1:36" ht="12.75">
      <c r="A207" s="4">
        <f t="shared" si="50"/>
        <v>146</v>
      </c>
      <c r="B207" s="228" t="s">
        <v>93</v>
      </c>
      <c r="C207" s="228">
        <v>96</v>
      </c>
      <c r="D207" s="228">
        <v>5</v>
      </c>
      <c r="E207" s="228">
        <v>1676.6</v>
      </c>
      <c r="F207" s="346"/>
      <c r="G207" s="272">
        <f>'[12]Расч по домам'!$Y$195</f>
        <v>0.48939048813074076</v>
      </c>
      <c r="H207" s="273">
        <f>'[11]Норм по домам'!$Q$203</f>
        <v>0.40011596321929904</v>
      </c>
      <c r="I207" s="227"/>
      <c r="J207" s="227">
        <f>'[14]Расч по домам'!$M$203</f>
        <v>0.07297248727193684</v>
      </c>
      <c r="K207" s="272">
        <f>'[16]Расч по домам'!$G$203</f>
        <v>0.0280884940533672</v>
      </c>
      <c r="L207" s="273">
        <f>'[6]Расч по домам'!$H$177</f>
        <v>0</v>
      </c>
      <c r="M207" s="227">
        <f>'[6]Расч по домам'!$H$177</f>
        <v>0</v>
      </c>
      <c r="N207" s="242">
        <v>0</v>
      </c>
      <c r="O207" s="274">
        <f>'[4]Расч. по домам на электр'!$P$199</f>
        <v>0.1367930931824948</v>
      </c>
      <c r="P207" s="227">
        <f>'[8]Расчет на дерат  и дез.'!$K$199</f>
        <v>0.012198397550598436</v>
      </c>
      <c r="Q207" s="227">
        <f>'[18]Расч. по домам на электр'!$P$199</f>
        <v>0.16316284608514436</v>
      </c>
      <c r="R207" s="291">
        <v>0.5</v>
      </c>
      <c r="S207" s="230">
        <v>0</v>
      </c>
      <c r="T207" s="227">
        <f>'[25]Расч по домам на посыпку и расч'!$H$130</f>
        <v>0.01198478410146266</v>
      </c>
      <c r="U207" s="227">
        <f>'[3]Расч по домам'!$M$204</f>
        <v>0.08384261982732956</v>
      </c>
      <c r="V207" s="231">
        <f t="shared" si="45"/>
        <v>1.8985491734223738</v>
      </c>
      <c r="W207" s="231">
        <f t="shared" si="46"/>
        <v>1.9934766320934927</v>
      </c>
      <c r="X207" s="230">
        <f t="shared" si="47"/>
        <v>2.392171958512191</v>
      </c>
      <c r="Y207" s="298">
        <f t="shared" si="48"/>
        <v>2.5060849089175337</v>
      </c>
      <c r="Z207" s="293">
        <f t="shared" si="49"/>
        <v>2.0983964548352554</v>
      </c>
      <c r="AA207" s="294">
        <f t="shared" si="36"/>
        <v>4010.7155056415395</v>
      </c>
      <c r="AB207" s="294">
        <f t="shared" si="37"/>
        <v>3342.2629213679497</v>
      </c>
      <c r="AC207" s="295">
        <f t="shared" si="38"/>
        <v>2.392171958512191</v>
      </c>
      <c r="AD207" s="296">
        <f t="shared" si="39"/>
        <v>3183.107544159952</v>
      </c>
      <c r="AE207" s="277">
        <f t="shared" si="44"/>
        <v>2.511780556437801</v>
      </c>
      <c r="AF207" s="297">
        <f t="shared" si="40"/>
        <v>0</v>
      </c>
      <c r="AG207" s="170">
        <f t="shared" si="41"/>
        <v>4211.251280923617</v>
      </c>
      <c r="AH207" s="269">
        <f t="shared" si="42"/>
        <v>50535.0153710834</v>
      </c>
      <c r="AI207" s="277">
        <f t="shared" si="43"/>
        <v>2.963901056596605</v>
      </c>
      <c r="AJ207" s="170"/>
    </row>
    <row r="208" spans="1:36" ht="12.75">
      <c r="A208" s="4">
        <f t="shared" si="50"/>
        <v>147</v>
      </c>
      <c r="B208" s="228" t="s">
        <v>93</v>
      </c>
      <c r="C208" s="302" t="s">
        <v>17</v>
      </c>
      <c r="D208" s="228">
        <v>5</v>
      </c>
      <c r="E208" s="228">
        <v>2818.4</v>
      </c>
      <c r="F208" s="346"/>
      <c r="G208" s="272">
        <f>'[12]Расч по домам'!$Y$196</f>
        <v>0.34059109672627497</v>
      </c>
      <c r="H208" s="273">
        <f>'[11]Норм по домам'!$Q$204</f>
        <v>0.45289660838058937</v>
      </c>
      <c r="I208" s="227"/>
      <c r="J208" s="227">
        <f>'[14]Расч по домам'!$M$204</f>
        <v>0.07297248727193684</v>
      </c>
      <c r="K208" s="272">
        <f>'[16]Расч по домам'!$G$204</f>
        <v>0.0280884940533672</v>
      </c>
      <c r="L208" s="273">
        <f>'[6]Расч по домам'!$H$177</f>
        <v>0</v>
      </c>
      <c r="M208" s="227">
        <f>'[6]Расч по домам'!$H$177</f>
        <v>0</v>
      </c>
      <c r="N208" s="242">
        <v>0</v>
      </c>
      <c r="O208" s="274">
        <f>'[4]Расч. по домам на электр'!$P$200</f>
        <v>0.08785220066522915</v>
      </c>
      <c r="P208" s="227">
        <f>'[8]Расчет на дерат  и дез.'!$K$200</f>
        <v>0.05745443632320939</v>
      </c>
      <c r="Q208" s="227">
        <f>'[18]Расч. по домам на электр'!$P$200</f>
        <v>0.19450067428490309</v>
      </c>
      <c r="R208" s="291">
        <v>0.5</v>
      </c>
      <c r="S208" s="230">
        <v>0</v>
      </c>
      <c r="T208" s="227">
        <f>'[25]Расч по домам на посыпку и расч'!$H$130</f>
        <v>0.01198478410146266</v>
      </c>
      <c r="U208" s="227">
        <f>'[3]Расч по домам'!$M$205</f>
        <v>0.049972915040102206</v>
      </c>
      <c r="V208" s="231">
        <f t="shared" si="45"/>
        <v>1.796313696847075</v>
      </c>
      <c r="W208" s="231">
        <f t="shared" si="46"/>
        <v>1.886129381689429</v>
      </c>
      <c r="X208" s="230">
        <f t="shared" si="47"/>
        <v>2.2633552580273144</v>
      </c>
      <c r="Y208" s="298">
        <f t="shared" si="48"/>
        <v>2.371134079838139</v>
      </c>
      <c r="Z208" s="293">
        <f t="shared" si="49"/>
        <v>1.9853993491467674</v>
      </c>
      <c r="AA208" s="294">
        <f t="shared" si="36"/>
        <v>6379.040459224183</v>
      </c>
      <c r="AB208" s="294">
        <f t="shared" si="37"/>
        <v>5315.867049353486</v>
      </c>
      <c r="AC208" s="295">
        <f t="shared" si="38"/>
        <v>2.2633552580273144</v>
      </c>
      <c r="AD208" s="296">
        <f t="shared" si="39"/>
        <v>5062.730523193796</v>
      </c>
      <c r="AE208" s="277">
        <f t="shared" si="44"/>
        <v>2.3765230209286803</v>
      </c>
      <c r="AF208" s="297">
        <f t="shared" si="40"/>
        <v>0</v>
      </c>
      <c r="AG208" s="170">
        <f t="shared" si="41"/>
        <v>6697.992482185393</v>
      </c>
      <c r="AH208" s="269">
        <f t="shared" si="42"/>
        <v>80375.90978622471</v>
      </c>
      <c r="AI208" s="277">
        <f t="shared" si="43"/>
        <v>2.804297164695843</v>
      </c>
      <c r="AJ208" s="170"/>
    </row>
    <row r="209" spans="1:36" ht="12.75">
      <c r="A209" s="4">
        <f t="shared" si="50"/>
        <v>148</v>
      </c>
      <c r="B209" s="228" t="s">
        <v>93</v>
      </c>
      <c r="C209" s="228">
        <v>98</v>
      </c>
      <c r="D209" s="228">
        <v>5</v>
      </c>
      <c r="E209" s="228">
        <v>3829.6</v>
      </c>
      <c r="F209" s="346"/>
      <c r="G209" s="272">
        <f>'[12]Расч по домам'!$Y$197</f>
        <v>0.4637596953763665</v>
      </c>
      <c r="H209" s="273">
        <f>'[11]Норм по домам'!$Q$205</f>
        <v>0.4528966083805893</v>
      </c>
      <c r="I209" s="227"/>
      <c r="J209" s="227">
        <f>'[14]Расч по домам'!$M$205</f>
        <v>0.07297248727193684</v>
      </c>
      <c r="K209" s="272">
        <f>'[16]Расч по домам'!$G$205</f>
        <v>0.0280884940533672</v>
      </c>
      <c r="L209" s="273">
        <f>'[6]Расч по домам'!$H$177</f>
        <v>0</v>
      </c>
      <c r="M209" s="227">
        <f>'[6]Расч по домам'!$H$177</f>
        <v>0</v>
      </c>
      <c r="N209" s="242">
        <v>0</v>
      </c>
      <c r="O209" s="274">
        <f>'[4]Расч. по домам на электр'!$P$201</f>
        <v>0.0978048240203291</v>
      </c>
      <c r="P209" s="227">
        <f>'[8]Расчет на дерат  и дез.'!$K$201</f>
        <v>0.011343961075134044</v>
      </c>
      <c r="Q209" s="227">
        <f>'[18]Расч. по домам на электр'!$P$201</f>
        <v>0.2146801065441061</v>
      </c>
      <c r="R209" s="291">
        <v>0.5</v>
      </c>
      <c r="S209" s="230">
        <v>0</v>
      </c>
      <c r="T209" s="227">
        <f>'[25]Расч по домам на посыпку и расч'!$H$130</f>
        <v>0.01198478410146266</v>
      </c>
      <c r="U209" s="227">
        <f>'[3]Расч по домам'!$M$206</f>
        <v>0.05515760171306209</v>
      </c>
      <c r="V209" s="231">
        <f t="shared" si="45"/>
        <v>1.9086885625363539</v>
      </c>
      <c r="W209" s="231">
        <f t="shared" si="46"/>
        <v>2.0041229906631717</v>
      </c>
      <c r="X209" s="230">
        <f t="shared" si="47"/>
        <v>2.404947588795806</v>
      </c>
      <c r="Y209" s="298">
        <f t="shared" si="48"/>
        <v>2.519468902547987</v>
      </c>
      <c r="Z209" s="293">
        <f t="shared" si="49"/>
        <v>2.1096031480664967</v>
      </c>
      <c r="AA209" s="294">
        <f t="shared" si="36"/>
        <v>9209.987286052417</v>
      </c>
      <c r="AB209" s="294">
        <f t="shared" si="37"/>
        <v>7674.989405043682</v>
      </c>
      <c r="AC209" s="295">
        <f t="shared" si="38"/>
        <v>2.404947588795806</v>
      </c>
      <c r="AD209" s="296">
        <f t="shared" si="39"/>
        <v>7309.513719089221</v>
      </c>
      <c r="AE209" s="277">
        <f t="shared" si="44"/>
        <v>2.525194968235596</v>
      </c>
      <c r="AF209" s="297">
        <f t="shared" si="40"/>
        <v>0</v>
      </c>
      <c r="AG209" s="170">
        <f t="shared" si="41"/>
        <v>9670.486650355038</v>
      </c>
      <c r="AH209" s="269">
        <f t="shared" si="42"/>
        <v>116045.83980426047</v>
      </c>
      <c r="AI209" s="277">
        <f t="shared" si="43"/>
        <v>2.979730062518003</v>
      </c>
      <c r="AJ209" s="170"/>
    </row>
    <row r="210" spans="1:36" ht="12.75">
      <c r="A210" s="4">
        <f t="shared" si="50"/>
        <v>149</v>
      </c>
      <c r="B210" s="228" t="s">
        <v>93</v>
      </c>
      <c r="C210" s="228">
        <v>100</v>
      </c>
      <c r="D210" s="228">
        <v>5</v>
      </c>
      <c r="E210" s="228">
        <v>2823.5</v>
      </c>
      <c r="F210" s="346"/>
      <c r="G210" s="272">
        <f>'[12]Расч по домам'!$Y$200</f>
        <v>0.4178994771028865</v>
      </c>
      <c r="H210" s="273">
        <f>'[11]Норм по домам'!$Q$206</f>
        <v>0.45289660838058926</v>
      </c>
      <c r="I210" s="227"/>
      <c r="J210" s="227">
        <f>'[14]Расч по домам'!$M$208</f>
        <v>0.07297248727193684</v>
      </c>
      <c r="K210" s="272">
        <f>'[16]Расч по домам'!$G$208</f>
        <v>0.0280884940533672</v>
      </c>
      <c r="L210" s="273">
        <f>'[6]Расч по домам'!$H$177</f>
        <v>0</v>
      </c>
      <c r="M210" s="227">
        <f>'[6]Расч по домам'!$H$177</f>
        <v>0</v>
      </c>
      <c r="N210" s="242">
        <v>0</v>
      </c>
      <c r="O210" s="274">
        <f>'[4]Расч. по домам на электр'!$P$202</f>
        <v>0.08884733849826643</v>
      </c>
      <c r="P210" s="227">
        <f>'[8]Расчет на дерат  и дез.'!$K$202</f>
        <v>0.010906026798890267</v>
      </c>
      <c r="Q210" s="227">
        <f>'[18]Расч. по домам на электр'!$P$202</f>
        <v>0.19385398981324278</v>
      </c>
      <c r="R210" s="291">
        <v>0.5</v>
      </c>
      <c r="S210" s="230">
        <v>0</v>
      </c>
      <c r="T210" s="227">
        <f>'[25]Расч по домам на посыпку и расч'!$H$130</f>
        <v>0.01198478410146266</v>
      </c>
      <c r="U210" s="227">
        <f>'[3]Расч по домам'!$M$209</f>
        <v>0.049806762874929265</v>
      </c>
      <c r="V210" s="231">
        <f t="shared" si="45"/>
        <v>1.8272559688955712</v>
      </c>
      <c r="W210" s="231">
        <f t="shared" si="46"/>
        <v>1.9186187673403499</v>
      </c>
      <c r="X210" s="230">
        <f t="shared" si="47"/>
        <v>2.30234252080842</v>
      </c>
      <c r="Y210" s="298">
        <f t="shared" si="48"/>
        <v>2.411977878942154</v>
      </c>
      <c r="Z210" s="293">
        <f t="shared" si="49"/>
        <v>2.0195987024635262</v>
      </c>
      <c r="AA210" s="294">
        <f t="shared" si="36"/>
        <v>6500.664107502574</v>
      </c>
      <c r="AB210" s="294">
        <f t="shared" si="37"/>
        <v>5417.220089585478</v>
      </c>
      <c r="AC210" s="295">
        <f t="shared" si="38"/>
        <v>2.30234252080842</v>
      </c>
      <c r="AD210" s="296">
        <f t="shared" si="39"/>
        <v>5159.257228176645</v>
      </c>
      <c r="AE210" s="277">
        <f t="shared" si="44"/>
        <v>2.4174596468488407</v>
      </c>
      <c r="AF210" s="297">
        <f t="shared" si="40"/>
        <v>0</v>
      </c>
      <c r="AG210" s="170">
        <f t="shared" si="41"/>
        <v>6825.697312877702</v>
      </c>
      <c r="AH210" s="269">
        <f t="shared" si="42"/>
        <v>81908.36775453242</v>
      </c>
      <c r="AI210" s="277">
        <f t="shared" si="43"/>
        <v>2.852602383281632</v>
      </c>
      <c r="AJ210" s="170"/>
    </row>
    <row r="211" spans="1:36" ht="12.75">
      <c r="A211" s="4">
        <f t="shared" si="50"/>
        <v>150</v>
      </c>
      <c r="B211" s="228" t="s">
        <v>87</v>
      </c>
      <c r="C211" s="228">
        <v>85</v>
      </c>
      <c r="D211" s="228">
        <v>9</v>
      </c>
      <c r="E211" s="228">
        <v>6127.03</v>
      </c>
      <c r="F211" s="346"/>
      <c r="G211" s="272">
        <f>'[12]Расч по домам'!$Y$201</f>
        <v>0.35143655045484246</v>
      </c>
      <c r="H211" s="273">
        <f>'[11]Норм по домам'!$Q$207</f>
        <v>0.45879660838058933</v>
      </c>
      <c r="I211" s="227"/>
      <c r="J211" s="227">
        <f>'[14]Расч по домам'!$M$209</f>
        <v>0.07297248727193684</v>
      </c>
      <c r="K211" s="272">
        <f>'[16]Расч по домам'!$G$209</f>
        <v>0.0280884940533672</v>
      </c>
      <c r="L211" s="273">
        <f>'[17]Расч по домам'!$H$209</f>
        <v>0.3183193677271795</v>
      </c>
      <c r="M211" s="227">
        <f>'[15]Расч по домам'!$J$209</f>
        <v>0.3720031536983776</v>
      </c>
      <c r="N211" s="242">
        <f>'[10]Расч по домам'!$J$209</f>
        <v>0.238</v>
      </c>
      <c r="O211" s="274">
        <f>'[4]Расч. по домам на электр'!$P$203</f>
        <v>0.060504749017507825</v>
      </c>
      <c r="P211" s="227">
        <f>'[8]Расчет на дерат  и дез.'!$K$203</f>
        <v>0.004656579125612246</v>
      </c>
      <c r="Q211" s="227">
        <f>'[18]Расч. по домам на электр'!$P$203</f>
        <v>0.20834979317434144</v>
      </c>
      <c r="R211" s="291">
        <v>0.5</v>
      </c>
      <c r="S211" s="230">
        <v>0</v>
      </c>
      <c r="T211" s="227">
        <f>'[25]Расч по домам на посыпку и расч'!$H$130</f>
        <v>0.01198478410146266</v>
      </c>
      <c r="U211" s="227">
        <f>'[3]Расч по домам'!$M$210</f>
        <v>0.06263200452034733</v>
      </c>
      <c r="V211" s="231">
        <f t="shared" si="45"/>
        <v>2.687744571525565</v>
      </c>
      <c r="W211" s="231">
        <f t="shared" si="46"/>
        <v>2.822131800101843</v>
      </c>
      <c r="X211" s="230">
        <f t="shared" si="47"/>
        <v>3.386558160122212</v>
      </c>
      <c r="Y211" s="298">
        <f t="shared" si="48"/>
        <v>3.547822834413746</v>
      </c>
      <c r="Z211" s="293">
        <f t="shared" si="49"/>
        <v>2.9706650527387826</v>
      </c>
      <c r="AA211" s="294">
        <f t="shared" si="36"/>
        <v>20749.543443813596</v>
      </c>
      <c r="AB211" s="294">
        <f t="shared" si="37"/>
        <v>17291.286203177995</v>
      </c>
      <c r="AC211" s="295">
        <f t="shared" si="38"/>
        <v>2.216871783126009</v>
      </c>
      <c r="AD211" s="296">
        <f t="shared" si="39"/>
        <v>16467.891622074283</v>
      </c>
      <c r="AE211" s="277">
        <f t="shared" si="44"/>
        <v>3.5558860681283226</v>
      </c>
      <c r="AF211" s="297">
        <f t="shared" si="40"/>
        <v>0.990202521425557</v>
      </c>
      <c r="AG211" s="170">
        <f t="shared" si="41"/>
        <v>21787.020616004276</v>
      </c>
      <c r="AH211" s="269">
        <f t="shared" si="42"/>
        <v>261444.24739205133</v>
      </c>
      <c r="AI211" s="277">
        <f t="shared" si="43"/>
        <v>4.19594556039142</v>
      </c>
      <c r="AJ211" s="170"/>
    </row>
    <row r="212" spans="1:36" ht="12.75">
      <c r="A212" s="4">
        <f t="shared" si="50"/>
        <v>151</v>
      </c>
      <c r="B212" s="228" t="s">
        <v>87</v>
      </c>
      <c r="C212" s="228">
        <v>87</v>
      </c>
      <c r="D212" s="228">
        <v>5</v>
      </c>
      <c r="E212" s="228">
        <v>2769.81</v>
      </c>
      <c r="F212" s="346"/>
      <c r="G212" s="272">
        <f>'[12]Расч по домам'!$Y$202</f>
        <v>0.46272770412410963</v>
      </c>
      <c r="H212" s="273">
        <f>'[11]Норм по домам'!$Q$208</f>
        <v>0.45289660838058926</v>
      </c>
      <c r="I212" s="227"/>
      <c r="J212" s="227">
        <f>'[14]Расч по домам'!$M$210</f>
        <v>0.07297248727193682</v>
      </c>
      <c r="K212" s="272">
        <f>'[16]Расч по домам'!$G$210</f>
        <v>0.0280884940533672</v>
      </c>
      <c r="L212" s="273">
        <f>'[6]Расч по домам'!$H$177</f>
        <v>0</v>
      </c>
      <c r="M212" s="227">
        <f>'[6]Расч по домам'!$H$177</f>
        <v>0</v>
      </c>
      <c r="N212" s="242">
        <v>0</v>
      </c>
      <c r="O212" s="274">
        <f>'[4]Расч. по домам на электр'!$P$204</f>
        <v>0.08542183048308924</v>
      </c>
      <c r="P212" s="227">
        <f>'[8]Расчет на дерат  и дез.'!$K$204</f>
        <v>0.014742677897280562</v>
      </c>
      <c r="Q212" s="227">
        <f>'[18]Расч. по домам на электр'!$P$204</f>
        <v>0.19784561180581628</v>
      </c>
      <c r="R212" s="291">
        <v>0.5</v>
      </c>
      <c r="S212" s="230">
        <v>0</v>
      </c>
      <c r="T212" s="227">
        <f>'[25]Расч по домам на посыпку и расч'!$H$130</f>
        <v>0.01198478410146266</v>
      </c>
      <c r="U212" s="227">
        <f>'[3]Расч по домам'!$M$211</f>
        <v>0.05083232737459208</v>
      </c>
      <c r="V212" s="231">
        <f t="shared" si="45"/>
        <v>1.8775125254922436</v>
      </c>
      <c r="W212" s="231">
        <f t="shared" si="46"/>
        <v>1.971388151766856</v>
      </c>
      <c r="X212" s="230">
        <f t="shared" si="47"/>
        <v>2.365665782120227</v>
      </c>
      <c r="Y212" s="298">
        <f t="shared" si="48"/>
        <v>2.4783165336497617</v>
      </c>
      <c r="Z212" s="293">
        <f t="shared" si="49"/>
        <v>2.07514542291248</v>
      </c>
      <c r="AA212" s="294">
        <f t="shared" si="36"/>
        <v>6552.444739974426</v>
      </c>
      <c r="AB212" s="294">
        <f t="shared" si="37"/>
        <v>5460.370616645355</v>
      </c>
      <c r="AC212" s="295">
        <f t="shared" si="38"/>
        <v>2.365665782120227</v>
      </c>
      <c r="AD212" s="296">
        <f t="shared" si="39"/>
        <v>5200.352968233671</v>
      </c>
      <c r="AE212" s="277">
        <f t="shared" si="44"/>
        <v>2.4839490712262386</v>
      </c>
      <c r="AF212" s="297">
        <f t="shared" si="40"/>
        <v>0</v>
      </c>
      <c r="AG212" s="170">
        <f t="shared" si="41"/>
        <v>6880.066976973148</v>
      </c>
      <c r="AH212" s="269">
        <f t="shared" si="42"/>
        <v>82560.80372367777</v>
      </c>
      <c r="AI212" s="277">
        <f t="shared" si="43"/>
        <v>2.9310599040469616</v>
      </c>
      <c r="AJ212" s="170"/>
    </row>
    <row r="213" spans="1:36" ht="12.75">
      <c r="A213" s="4">
        <f t="shared" si="50"/>
        <v>152</v>
      </c>
      <c r="B213" s="228" t="s">
        <v>87</v>
      </c>
      <c r="C213" s="228">
        <v>89</v>
      </c>
      <c r="D213" s="228">
        <v>5</v>
      </c>
      <c r="E213" s="228">
        <v>2807.32</v>
      </c>
      <c r="F213" s="346"/>
      <c r="G213" s="272">
        <f>'[12]Расч по домам'!$Y$203</f>
        <v>0.4565449689240984</v>
      </c>
      <c r="H213" s="273">
        <f>'[11]Норм по домам'!$Q$209</f>
        <v>0.45289660838058926</v>
      </c>
      <c r="I213" s="227"/>
      <c r="J213" s="227">
        <f>'[14]Расч по домам'!$M$211</f>
        <v>0.07297248727193684</v>
      </c>
      <c r="K213" s="272">
        <f>'[16]Расч по домам'!$G$211</f>
        <v>0.028088494053367205</v>
      </c>
      <c r="L213" s="273">
        <f>'[6]Расч по домам'!$H$177</f>
        <v>0</v>
      </c>
      <c r="M213" s="227">
        <f>'[6]Расч по домам'!$H$177</f>
        <v>0</v>
      </c>
      <c r="N213" s="242">
        <v>0</v>
      </c>
      <c r="O213" s="274">
        <f>'[4]Расч. по домам на электр'!$P$205</f>
        <v>0.10523210842829833</v>
      </c>
      <c r="P213" s="227">
        <f>'[8]Расчет на дерат  и дез.'!$K$205</f>
        <v>0</v>
      </c>
      <c r="Q213" s="227">
        <f>'[18]Расч. по домам на электр'!$P$205</f>
        <v>0.19559743040685224</v>
      </c>
      <c r="R213" s="291">
        <v>0.5</v>
      </c>
      <c r="S213" s="230">
        <v>0</v>
      </c>
      <c r="T213" s="227">
        <f>'[25]Расч по домам на посыпку и расч'!$H$130</f>
        <v>0.01198478410146266</v>
      </c>
      <c r="U213" s="227">
        <f>'[3]Расч по домам'!$M$212</f>
        <v>0.07454447727813467</v>
      </c>
      <c r="V213" s="231">
        <f t="shared" si="45"/>
        <v>1.8978613588447395</v>
      </c>
      <c r="W213" s="231">
        <f t="shared" si="46"/>
        <v>1.9927544267869766</v>
      </c>
      <c r="X213" s="230">
        <f t="shared" si="47"/>
        <v>2.3913053121443717</v>
      </c>
      <c r="Y213" s="298">
        <f t="shared" si="48"/>
        <v>2.505176993675056</v>
      </c>
      <c r="Z213" s="293">
        <f t="shared" si="49"/>
        <v>2.0976362387231333</v>
      </c>
      <c r="AA213" s="294">
        <f t="shared" si="36"/>
        <v>6713.159228889138</v>
      </c>
      <c r="AB213" s="294">
        <f t="shared" si="37"/>
        <v>5594.299357407615</v>
      </c>
      <c r="AC213" s="295">
        <f t="shared" si="38"/>
        <v>2.3913053121443717</v>
      </c>
      <c r="AD213" s="296">
        <f t="shared" si="39"/>
        <v>5327.904149912014</v>
      </c>
      <c r="AE213" s="277">
        <f t="shared" si="44"/>
        <v>2.5108705777515903</v>
      </c>
      <c r="AF213" s="297">
        <f t="shared" si="40"/>
        <v>0</v>
      </c>
      <c r="AG213" s="170">
        <f t="shared" si="41"/>
        <v>7048.817190333595</v>
      </c>
      <c r="AH213" s="269">
        <f t="shared" si="42"/>
        <v>84585.80628400313</v>
      </c>
      <c r="AI213" s="277">
        <f t="shared" si="43"/>
        <v>2.9628272817468764</v>
      </c>
      <c r="AJ213" s="170"/>
    </row>
    <row r="214" spans="1:36" ht="12.75">
      <c r="A214" s="4">
        <f t="shared" si="50"/>
        <v>153</v>
      </c>
      <c r="B214" s="228" t="s">
        <v>87</v>
      </c>
      <c r="C214" s="228">
        <v>91</v>
      </c>
      <c r="D214" s="228">
        <v>5</v>
      </c>
      <c r="E214" s="228">
        <v>4209</v>
      </c>
      <c r="F214" s="346"/>
      <c r="G214" s="272">
        <f>'[12]Расч по домам'!$Y$204</f>
        <v>0.6075960352641168</v>
      </c>
      <c r="H214" s="273">
        <f>'[11]Норм по домам'!$Q$210</f>
        <v>0.45289660838058926</v>
      </c>
      <c r="I214" s="227"/>
      <c r="J214" s="227">
        <f>'[14]Расч по домам'!$M$212</f>
        <v>0.07297248727193682</v>
      </c>
      <c r="K214" s="272">
        <f>'[16]Расч по домам'!$G$212</f>
        <v>0.0280884940533672</v>
      </c>
      <c r="L214" s="273">
        <f>'[6]Расч по домам'!$H$177</f>
        <v>0</v>
      </c>
      <c r="M214" s="227">
        <f>'[6]Расч по домам'!$H$177</f>
        <v>0</v>
      </c>
      <c r="N214" s="242">
        <v>0</v>
      </c>
      <c r="O214" s="274">
        <f>'[4]Расч. по домам на электр'!$P$206</f>
        <v>0.0890049674557447</v>
      </c>
      <c r="P214" s="227">
        <f>'[8]Расчет на дерат  и дез.'!$K$206</f>
        <v>0.009564583828304428</v>
      </c>
      <c r="Q214" s="227">
        <f>'[18]Расч. по домам на электр'!$P$206</f>
        <v>0.19536455474202766</v>
      </c>
      <c r="R214" s="291">
        <v>0.5</v>
      </c>
      <c r="S214" s="230">
        <v>0</v>
      </c>
      <c r="T214" s="227">
        <f>'[25]Расч по домам на посыпку и расч'!$H$130</f>
        <v>0.01198478410146266</v>
      </c>
      <c r="U214" s="227">
        <f>'[3]Расч по домам'!$M$213</f>
        <v>0.05019487120990681</v>
      </c>
      <c r="V214" s="231">
        <f t="shared" si="45"/>
        <v>2.0176673863074566</v>
      </c>
      <c r="W214" s="231">
        <f t="shared" si="46"/>
        <v>2.1185507556228296</v>
      </c>
      <c r="X214" s="230">
        <f t="shared" si="47"/>
        <v>2.5422609067473956</v>
      </c>
      <c r="Y214" s="298">
        <f t="shared" si="48"/>
        <v>2.663320949925843</v>
      </c>
      <c r="Z214" s="293">
        <f t="shared" si="49"/>
        <v>2.2300534269714</v>
      </c>
      <c r="AA214" s="294">
        <f t="shared" si="36"/>
        <v>10700.376156499788</v>
      </c>
      <c r="AB214" s="294">
        <f t="shared" si="37"/>
        <v>8916.98013041649</v>
      </c>
      <c r="AC214" s="295">
        <f t="shared" si="38"/>
        <v>2.5422609067473956</v>
      </c>
      <c r="AD214" s="296">
        <f t="shared" si="39"/>
        <v>8492.362028968084</v>
      </c>
      <c r="AE214" s="277">
        <f t="shared" si="44"/>
        <v>2.6693739520847655</v>
      </c>
      <c r="AF214" s="297">
        <f t="shared" si="40"/>
        <v>0</v>
      </c>
      <c r="AG214" s="170">
        <f t="shared" si="41"/>
        <v>11235.394964324778</v>
      </c>
      <c r="AH214" s="269">
        <f t="shared" si="42"/>
        <v>134824.73957189734</v>
      </c>
      <c r="AI214" s="277">
        <f t="shared" si="43"/>
        <v>3.149861263460023</v>
      </c>
      <c r="AJ214" s="170"/>
    </row>
    <row r="215" spans="1:36" ht="12.75">
      <c r="A215" s="4">
        <f t="shared" si="50"/>
        <v>154</v>
      </c>
      <c r="B215" s="228" t="s">
        <v>94</v>
      </c>
      <c r="C215" s="228">
        <v>2</v>
      </c>
      <c r="D215" s="228">
        <v>5</v>
      </c>
      <c r="E215" s="228">
        <v>2845.76</v>
      </c>
      <c r="F215" s="346"/>
      <c r="G215" s="272">
        <f>'[12]Расч по домам'!$Y$205</f>
        <v>0.7858722244461935</v>
      </c>
      <c r="H215" s="273">
        <f>'[11]Норм по домам'!$Q$211</f>
        <v>0.45289660838058926</v>
      </c>
      <c r="I215" s="227"/>
      <c r="J215" s="227">
        <f>'[14]Расч по домам'!$M$213</f>
        <v>0.07297248727193682</v>
      </c>
      <c r="K215" s="272">
        <f>'[16]Расч по домам'!$G$213</f>
        <v>0.028088494053367198</v>
      </c>
      <c r="L215" s="273">
        <f>'[6]Расч по домам'!$H$177</f>
        <v>0</v>
      </c>
      <c r="M215" s="227">
        <f>'[6]Расч по домам'!$H$177</f>
        <v>0</v>
      </c>
      <c r="N215" s="242">
        <v>0</v>
      </c>
      <c r="O215" s="274">
        <f>'[4]Расч. по домам на электр'!$P$207</f>
        <v>0.04367975992527846</v>
      </c>
      <c r="P215" s="227">
        <f>'[8]Расчет на дерат  и дез.'!$K$207</f>
        <v>0.009117306683159038</v>
      </c>
      <c r="Q215" s="227">
        <f>'[18]Расч. по домам на электр'!$P$207</f>
        <v>0.09530387604987219</v>
      </c>
      <c r="R215" s="291">
        <v>0.5</v>
      </c>
      <c r="S215" s="230">
        <v>0</v>
      </c>
      <c r="T215" s="227">
        <f>'[25]Расч по домам на посыпку и расч'!$H$130</f>
        <v>0.01198478410146266</v>
      </c>
      <c r="U215" s="227">
        <f>'[3]Расч по домам'!$M$214</f>
        <v>0.024486354704644653</v>
      </c>
      <c r="V215" s="231">
        <f t="shared" si="45"/>
        <v>2.0244018956165037</v>
      </c>
      <c r="W215" s="231">
        <f t="shared" si="46"/>
        <v>2.1256219903973292</v>
      </c>
      <c r="X215" s="230">
        <f t="shared" si="47"/>
        <v>2.550746388476795</v>
      </c>
      <c r="Y215" s="298">
        <f t="shared" si="48"/>
        <v>2.672210502213785</v>
      </c>
      <c r="Z215" s="293">
        <f t="shared" si="49"/>
        <v>2.2374968319971886</v>
      </c>
      <c r="AA215" s="294">
        <f t="shared" si="36"/>
        <v>7258.812042471724</v>
      </c>
      <c r="AB215" s="294">
        <f t="shared" si="37"/>
        <v>6049.010035393104</v>
      </c>
      <c r="AC215" s="295">
        <f t="shared" si="38"/>
        <v>2.550746388476795</v>
      </c>
      <c r="AD215" s="296">
        <f t="shared" si="39"/>
        <v>5760.9619384696225</v>
      </c>
      <c r="AE215" s="277">
        <f t="shared" si="44"/>
        <v>2.678283707900635</v>
      </c>
      <c r="AF215" s="297">
        <f t="shared" si="40"/>
        <v>0</v>
      </c>
      <c r="AG215" s="170">
        <f t="shared" si="41"/>
        <v>7621.752644595312</v>
      </c>
      <c r="AH215" s="269">
        <f t="shared" si="42"/>
        <v>91461.03173514374</v>
      </c>
      <c r="AI215" s="277">
        <f t="shared" si="43"/>
        <v>3.160374775322749</v>
      </c>
      <c r="AJ215" s="170"/>
    </row>
    <row r="216" spans="1:36" ht="12.75">
      <c r="A216" s="4">
        <f t="shared" si="50"/>
        <v>155</v>
      </c>
      <c r="B216" s="329" t="s">
        <v>87</v>
      </c>
      <c r="C216" s="228">
        <v>112</v>
      </c>
      <c r="D216" s="228">
        <v>9</v>
      </c>
      <c r="E216" s="228">
        <v>2960.44</v>
      </c>
      <c r="F216" s="346"/>
      <c r="G216" s="272">
        <f>'[12]Расч по домам'!$Y$206</f>
        <v>0.2828321973760657</v>
      </c>
      <c r="H216" s="273">
        <f>'[11]Норм по домам'!$Q$212</f>
        <v>0.4587966083805892</v>
      </c>
      <c r="I216" s="227"/>
      <c r="J216" s="227">
        <f>'[14]Расч по домам'!$M$214</f>
        <v>0.07297248727193684</v>
      </c>
      <c r="K216" s="272">
        <f>'[16]Расч по домам'!$G$215</f>
        <v>0.0280884940533672</v>
      </c>
      <c r="L216" s="273">
        <f>'[17]Расч по домам'!$H$214</f>
        <v>0.3183193677271795</v>
      </c>
      <c r="M216" s="227">
        <f>'[15]Расч по домам'!$J$214</f>
        <v>0.4541295285864371</v>
      </c>
      <c r="N216" s="242">
        <f>'[10]Расч по домам'!$J$214</f>
        <v>0.23451617924751778</v>
      </c>
      <c r="O216" s="274">
        <f>'[4]Расч. по домам на электр'!$P$208</f>
        <v>0.07844238096449471</v>
      </c>
      <c r="P216" s="227">
        <f>'[8]Расчет на дерат  и дез.'!$K$208</f>
        <v>0.033996072655866474</v>
      </c>
      <c r="Q216" s="227">
        <f>'[18]Расч. по домам на электр'!$P$208</f>
        <v>0.28533410941381104</v>
      </c>
      <c r="R216" s="291">
        <v>0.5</v>
      </c>
      <c r="S216" s="230">
        <v>0</v>
      </c>
      <c r="T216" s="227">
        <f>'[25]Расч по домам на посыпку и расч'!$H$130</f>
        <v>0.01198478410146266</v>
      </c>
      <c r="U216" s="227">
        <f>'[3]Расч по домам'!$M$215</f>
        <v>0.06671330549370223</v>
      </c>
      <c r="V216" s="231">
        <f t="shared" si="45"/>
        <v>2.8261255152724307</v>
      </c>
      <c r="W216" s="231">
        <f t="shared" si="46"/>
        <v>2.9674317910360526</v>
      </c>
      <c r="X216" s="230">
        <f t="shared" si="47"/>
        <v>3.560918149243263</v>
      </c>
      <c r="Y216" s="298">
        <f t="shared" si="48"/>
        <v>3.7304856801596085</v>
      </c>
      <c r="Z216" s="293">
        <f t="shared" si="49"/>
        <v>3.1236124116168975</v>
      </c>
      <c r="AA216" s="294">
        <f aca="true" t="shared" si="51" ref="AA216:AA279">X216*E216</f>
        <v>10541.884525745727</v>
      </c>
      <c r="AB216" s="294">
        <f aca="true" t="shared" si="52" ref="AB216:AB279">W216*E216</f>
        <v>8784.903771454772</v>
      </c>
      <c r="AC216" s="295">
        <f aca="true" t="shared" si="53" ref="AC216:AC279">(G216+H216+J216+K216+O216+P216+Q216+R216+T216+U216)*1.05*1.2</f>
        <v>2.292142154036233</v>
      </c>
      <c r="AD216" s="296">
        <f aca="true" t="shared" si="54" ref="AD216:AD279">V216*E216</f>
        <v>8366.575020433114</v>
      </c>
      <c r="AE216" s="277">
        <f>(G216+H216+J216+K216+O216+P216+Q216+R216+T216+U216)*1.05*1.2*1.05+(L216+M216+N216)*1.05*1.2</f>
        <v>3.675525256945074</v>
      </c>
      <c r="AF216" s="297">
        <f aca="true" t="shared" si="55" ref="AF216:AF279">L216+M216+N216*1.05*1.2</f>
        <v>1.0679392821654892</v>
      </c>
      <c r="AG216" s="170">
        <f aca="true" t="shared" si="56" ref="AG216:AG279">AE216*E216</f>
        <v>10881.171991670475</v>
      </c>
      <c r="AH216" s="269">
        <f aca="true" t="shared" si="57" ref="AH216:AH279">E216*AE216*12</f>
        <v>130574.0639000457</v>
      </c>
      <c r="AI216" s="277">
        <f aca="true" t="shared" si="58" ref="AI216:AI279">AE216*1.18</f>
        <v>4.337119803195187</v>
      </c>
      <c r="AJ216" s="170"/>
    </row>
    <row r="217" spans="1:36" ht="12.75">
      <c r="A217" s="4">
        <f t="shared" si="50"/>
        <v>156</v>
      </c>
      <c r="B217" s="329" t="s">
        <v>87</v>
      </c>
      <c r="C217" s="302" t="s">
        <v>18</v>
      </c>
      <c r="D217" s="228">
        <v>9</v>
      </c>
      <c r="E217" s="228">
        <v>3667.2</v>
      </c>
      <c r="F217" s="346"/>
      <c r="G217" s="272">
        <f>'[12]Расч по домам'!$Y$207</f>
        <v>0.36871151483420594</v>
      </c>
      <c r="H217" s="273">
        <f>'[11]Норм по домам'!$Q$213</f>
        <v>0.4587966083805893</v>
      </c>
      <c r="I217" s="227"/>
      <c r="J217" s="227">
        <f>'[14]Расч по домам'!$M$215</f>
        <v>0.07297248727193682</v>
      </c>
      <c r="K217" s="272">
        <f>'[16]Расч по домам'!$G$215</f>
        <v>0.0280884940533672</v>
      </c>
      <c r="L217" s="273">
        <f>'[17]Расч по домам'!$H$215</f>
        <v>0.31831936772717945</v>
      </c>
      <c r="M217" s="227">
        <f>'[15]Расч по домам'!$J$215</f>
        <v>0.4110765706806283</v>
      </c>
      <c r="N217" s="242">
        <f>'[10]Расч по домам'!$J$215</f>
        <v>0.223244707819289</v>
      </c>
      <c r="O217" s="274">
        <f>'[4]Расч. по домам на электр'!$P$209</f>
        <v>0.07905616675555348</v>
      </c>
      <c r="P217" s="227">
        <f>'[8]Расчет на дерат  и дез.'!$K$209</f>
        <v>0.02612233675101804</v>
      </c>
      <c r="Q217" s="227">
        <f>'[18]Расч. по домам на электр'!$P$209</f>
        <v>0.2298324710654142</v>
      </c>
      <c r="R217" s="291">
        <v>0.5</v>
      </c>
      <c r="S217" s="230">
        <v>0</v>
      </c>
      <c r="T217" s="227">
        <f>'[25]Расч по домам на посыпку и расч'!$H$130</f>
        <v>0.01198478410146266</v>
      </c>
      <c r="U217" s="227">
        <f>'[3]Расч по домам'!$M$216</f>
        <v>0.053736596322322826</v>
      </c>
      <c r="V217" s="231">
        <f t="shared" si="45"/>
        <v>2.781942105762967</v>
      </c>
      <c r="W217" s="231">
        <f t="shared" si="46"/>
        <v>2.9210392110511156</v>
      </c>
      <c r="X217" s="230">
        <f t="shared" si="47"/>
        <v>3.5052470532613387</v>
      </c>
      <c r="Y217" s="298">
        <f t="shared" si="48"/>
        <v>3.672163579607117</v>
      </c>
      <c r="Z217" s="293">
        <f t="shared" si="49"/>
        <v>3.0747781168959114</v>
      </c>
      <c r="AA217" s="294">
        <f t="shared" si="51"/>
        <v>12854.44199371998</v>
      </c>
      <c r="AB217" s="294">
        <f t="shared" si="52"/>
        <v>10712.034994766651</v>
      </c>
      <c r="AC217" s="295">
        <f t="shared" si="53"/>
        <v>2.304919839015197</v>
      </c>
      <c r="AD217" s="296">
        <f t="shared" si="54"/>
        <v>10201.938090253952</v>
      </c>
      <c r="AE217" s="277">
        <f>(G217+H217+J217+K217+O217+P217+Q217+R217+T217+U217)*1.05*1.2*1.05+(L217+M217+N217)*1.05*1.2</f>
        <v>3.6204930452120987</v>
      </c>
      <c r="AF217" s="297">
        <f t="shared" si="55"/>
        <v>1.0106842702601118</v>
      </c>
      <c r="AG217" s="170">
        <f t="shared" si="56"/>
        <v>13277.072095401807</v>
      </c>
      <c r="AH217" s="269">
        <f t="shared" si="57"/>
        <v>159324.8651448217</v>
      </c>
      <c r="AI217" s="277">
        <f t="shared" si="58"/>
        <v>4.272181793350276</v>
      </c>
      <c r="AJ217" s="170"/>
    </row>
    <row r="218" spans="1:36" ht="12.75">
      <c r="A218" s="4">
        <f t="shared" si="50"/>
        <v>157</v>
      </c>
      <c r="B218" s="329" t="s">
        <v>87</v>
      </c>
      <c r="C218" s="228">
        <v>120</v>
      </c>
      <c r="D218" s="228">
        <v>9</v>
      </c>
      <c r="E218" s="228">
        <v>7959.64</v>
      </c>
      <c r="F218" s="346"/>
      <c r="G218" s="272">
        <f>'[12]Расч по домам'!$Y$208</f>
        <v>0.29803683101580813</v>
      </c>
      <c r="H218" s="273">
        <f>'[11]Норм по домам'!$Q$214</f>
        <v>0.45879660838058933</v>
      </c>
      <c r="I218" s="227"/>
      <c r="J218" s="227">
        <f>'[14]Расч по домам'!$M$216</f>
        <v>0.07297248727193684</v>
      </c>
      <c r="K218" s="272">
        <f>'[16]Расч по домам'!$G$216</f>
        <v>0.0280884940533672</v>
      </c>
      <c r="L218" s="273">
        <f>'[17]Расч по домам'!$H$216</f>
        <v>0.3183193677271795</v>
      </c>
      <c r="M218" s="227">
        <f>'[15]Расч по домам'!$J$216</f>
        <v>0.3787859752451116</v>
      </c>
      <c r="N218" s="242">
        <f>'[10]Расч по домам'!$J$216</f>
        <v>0.20687303451672792</v>
      </c>
      <c r="O218" s="274">
        <f>'[4]Расч. по домам на электр'!$P$210</f>
        <v>0.07269024223159136</v>
      </c>
      <c r="P218" s="227">
        <f>'[8]Расчет на дерат  и дез.'!$K$210</f>
        <v>0.02462140247548884</v>
      </c>
      <c r="Q218" s="227">
        <f>'[18]Расч. по домам на электр'!$P$210</f>
        <v>0.2129776834766794</v>
      </c>
      <c r="R218" s="291">
        <v>0.5</v>
      </c>
      <c r="S218" s="230">
        <v>0</v>
      </c>
      <c r="T218" s="227">
        <f>'[25]Расч по домам на посыпку и расч'!$H$130</f>
        <v>0.01198478410146266</v>
      </c>
      <c r="U218" s="227">
        <f>'[3]Расч по домам'!$M$217</f>
        <v>0.06431959770477863</v>
      </c>
      <c r="V218" s="231">
        <f t="shared" si="45"/>
        <v>2.648466508200722</v>
      </c>
      <c r="W218" s="231">
        <f t="shared" si="46"/>
        <v>2.7808898336107584</v>
      </c>
      <c r="X218" s="230">
        <f t="shared" si="47"/>
        <v>3.33706780033291</v>
      </c>
      <c r="Y218" s="298">
        <f t="shared" si="48"/>
        <v>3.495975790824953</v>
      </c>
      <c r="Z218" s="293">
        <f t="shared" si="49"/>
        <v>2.9272524564323774</v>
      </c>
      <c r="AA218" s="294">
        <f t="shared" si="51"/>
        <v>26561.858346241843</v>
      </c>
      <c r="AB218" s="294">
        <f t="shared" si="52"/>
        <v>22134.881955201537</v>
      </c>
      <c r="AC218" s="295">
        <f t="shared" si="53"/>
        <v>2.198055044696745</v>
      </c>
      <c r="AD218" s="296">
        <f t="shared" si="54"/>
        <v>21080.839957334796</v>
      </c>
      <c r="AE218" s="277">
        <f>(G218+H218+J218+K218+O218+P218+Q218+R218+T218+U218)*1.05*1.2*1.05+(L218+M218+N218)*1.05*1.2</f>
        <v>3.4469705525677465</v>
      </c>
      <c r="AF218" s="297">
        <f t="shared" si="55"/>
        <v>0.9577653664633683</v>
      </c>
      <c r="AG218" s="170">
        <f t="shared" si="56"/>
        <v>27436.64468904034</v>
      </c>
      <c r="AH218" s="269">
        <f t="shared" si="57"/>
        <v>329239.73626848403</v>
      </c>
      <c r="AI218" s="277">
        <f t="shared" si="58"/>
        <v>4.067425252029941</v>
      </c>
      <c r="AJ218" s="170"/>
    </row>
    <row r="219" spans="1:36" ht="12.75">
      <c r="A219" s="4">
        <f t="shared" si="50"/>
        <v>158</v>
      </c>
      <c r="B219" s="228" t="s">
        <v>82</v>
      </c>
      <c r="C219" s="228">
        <v>60</v>
      </c>
      <c r="D219" s="228">
        <v>5</v>
      </c>
      <c r="E219" s="228">
        <v>5019.38</v>
      </c>
      <c r="F219" s="346"/>
      <c r="G219" s="272">
        <f>'[12]Расч по домам'!$Y$209</f>
        <v>0.4422498872609764</v>
      </c>
      <c r="H219" s="273">
        <f>'[11]Норм по домам'!$Q$215</f>
        <v>0.4528966083805893</v>
      </c>
      <c r="I219" s="227"/>
      <c r="J219" s="227">
        <f>'[14]Расч по домам'!$M$217</f>
        <v>0.07297248727193684</v>
      </c>
      <c r="K219" s="272">
        <f>'[16]Расч по домам'!$G$217</f>
        <v>0.028088494053367198</v>
      </c>
      <c r="L219" s="273">
        <f>'[6]Расч по домам'!$H$177</f>
        <v>0</v>
      </c>
      <c r="M219" s="227">
        <f>'[6]Расч по домам'!$H$177</f>
        <v>0</v>
      </c>
      <c r="N219" s="242">
        <v>0</v>
      </c>
      <c r="O219" s="274">
        <f>'[4]Расч. по домам на электр'!$P$211</f>
        <v>0.05214485621746621</v>
      </c>
      <c r="P219" s="227">
        <f>'[8]Расчет на дерат  и дез.'!$K$211</f>
        <v>0.0006438378179509554</v>
      </c>
      <c r="Q219" s="227">
        <f>'[18]Расч. по домам на электр'!$P$211</f>
        <v>0.16379579321103876</v>
      </c>
      <c r="R219" s="291">
        <v>0.5</v>
      </c>
      <c r="S219" s="230">
        <v>0</v>
      </c>
      <c r="T219" s="227">
        <f>'[25]Расч по домам на посыпку и расч'!$H$130</f>
        <v>0.01198478410146266</v>
      </c>
      <c r="U219" s="227">
        <f>'[3]Расч по домам'!$M$218</f>
        <v>0.056111910070272546</v>
      </c>
      <c r="V219" s="231">
        <f t="shared" si="45"/>
        <v>1.780888658385061</v>
      </c>
      <c r="W219" s="231">
        <f t="shared" si="46"/>
        <v>1.8699330913043142</v>
      </c>
      <c r="X219" s="230">
        <f t="shared" si="47"/>
        <v>2.243919709565177</v>
      </c>
      <c r="Y219" s="298">
        <f t="shared" si="48"/>
        <v>2.3507730290682805</v>
      </c>
      <c r="Z219" s="293">
        <f t="shared" si="49"/>
        <v>1.968350622425594</v>
      </c>
      <c r="AA219" s="294">
        <f t="shared" si="51"/>
        <v>11263.085711797257</v>
      </c>
      <c r="AB219" s="294">
        <f t="shared" si="52"/>
        <v>9385.904759831048</v>
      </c>
      <c r="AC219" s="295">
        <f t="shared" si="53"/>
        <v>2.243919709565177</v>
      </c>
      <c r="AD219" s="296">
        <f t="shared" si="54"/>
        <v>8938.956914124807</v>
      </c>
      <c r="AE219" s="277">
        <f aca="true" t="shared" si="59" ref="AE219:AE279">X219*1.05</f>
        <v>2.3561156950434357</v>
      </c>
      <c r="AF219" s="297">
        <f t="shared" si="55"/>
        <v>0</v>
      </c>
      <c r="AG219" s="170">
        <f t="shared" si="56"/>
        <v>11826.23999738712</v>
      </c>
      <c r="AH219" s="269">
        <f t="shared" si="57"/>
        <v>141914.87996864543</v>
      </c>
      <c r="AI219" s="277">
        <f t="shared" si="58"/>
        <v>2.780216520151254</v>
      </c>
      <c r="AJ219" s="170"/>
    </row>
    <row r="220" spans="1:36" ht="12.75">
      <c r="A220" s="4">
        <f t="shared" si="50"/>
        <v>159</v>
      </c>
      <c r="B220" s="329" t="s">
        <v>82</v>
      </c>
      <c r="C220" s="228">
        <v>62</v>
      </c>
      <c r="D220" s="228">
        <v>9</v>
      </c>
      <c r="E220" s="228">
        <v>6002.1</v>
      </c>
      <c r="F220" s="383"/>
      <c r="G220" s="272">
        <f>'[12]Расч по домам'!$Y$210</f>
        <v>0.35005221799037</v>
      </c>
      <c r="H220" s="273">
        <f>'[11]Норм по домам'!$Q$216</f>
        <v>0.4587966083805893</v>
      </c>
      <c r="I220" s="227"/>
      <c r="J220" s="227">
        <f>'[14]Расч по домам'!$M$218</f>
        <v>0.07297248727193682</v>
      </c>
      <c r="K220" s="272">
        <f>'[16]Расч по домам'!$G$218</f>
        <v>0.0280884940533672</v>
      </c>
      <c r="L220" s="273">
        <f>'[17]Расч по домам'!$H$218</f>
        <v>0.3183193677271795</v>
      </c>
      <c r="M220" s="227">
        <f>'[15]Расч по домам'!$J$218</f>
        <v>0.3767431399010346</v>
      </c>
      <c r="N220" s="242">
        <f>'[10]Расч по домам'!$J$218</f>
        <v>0.2051109953518192</v>
      </c>
      <c r="O220" s="274">
        <f>'[4]Расч. по домам на электр'!$P$212</f>
        <v>0.07894268241607146</v>
      </c>
      <c r="P220" s="227">
        <f>'[8]Расчет на дерат  и дез.'!$K$212</f>
        <v>0.024652066221266995</v>
      </c>
      <c r="Q220" s="227">
        <f>'[18]Расч. по домам на электр'!$P$212</f>
        <v>0.21116364802051613</v>
      </c>
      <c r="R220" s="291">
        <v>0.5</v>
      </c>
      <c r="S220" s="230">
        <v>0</v>
      </c>
      <c r="T220" s="227">
        <f>'[25]Расч по домам на посыпку и расч'!$H$130</f>
        <v>0.01198478410146266</v>
      </c>
      <c r="U220" s="227">
        <f>'[3]Расч по домам'!$M$219</f>
        <v>0.06347787706363199</v>
      </c>
      <c r="V220" s="231">
        <f t="shared" si="45"/>
        <v>2.7003043684992463</v>
      </c>
      <c r="W220" s="231">
        <f t="shared" si="46"/>
        <v>2.8353195869242085</v>
      </c>
      <c r="X220" s="230">
        <f t="shared" si="47"/>
        <v>3.40238350430905</v>
      </c>
      <c r="Y220" s="298">
        <f t="shared" si="48"/>
        <v>3.5644017664190053</v>
      </c>
      <c r="Z220" s="293">
        <f t="shared" si="49"/>
        <v>2.98454693360443</v>
      </c>
      <c r="AA220" s="294">
        <f t="shared" si="51"/>
        <v>20421.44603121335</v>
      </c>
      <c r="AB220" s="294">
        <f t="shared" si="52"/>
        <v>17017.871692677792</v>
      </c>
      <c r="AC220" s="295">
        <f t="shared" si="53"/>
        <v>2.268164890554208</v>
      </c>
      <c r="AD220" s="296">
        <f t="shared" si="54"/>
        <v>16207.496850169327</v>
      </c>
      <c r="AE220" s="277">
        <f>(G220+H220+J220+K220+O220+P220+Q220+R220+T220+U220)*1.05*1.2*1.05+(L220+M220+N220)*1.05*1.2</f>
        <v>3.5157917488367607</v>
      </c>
      <c r="AF220" s="297">
        <f t="shared" si="55"/>
        <v>0.9535023617715063</v>
      </c>
      <c r="AG220" s="170">
        <f t="shared" si="56"/>
        <v>21102.133655693124</v>
      </c>
      <c r="AH220" s="269">
        <f t="shared" si="57"/>
        <v>253225.6038683175</v>
      </c>
      <c r="AI220" s="277">
        <f t="shared" si="58"/>
        <v>4.148634263627377</v>
      </c>
      <c r="AJ220" s="170"/>
    </row>
    <row r="221" spans="1:36" ht="12.75">
      <c r="A221" s="4">
        <f t="shared" si="50"/>
        <v>160</v>
      </c>
      <c r="B221" s="329" t="s">
        <v>72</v>
      </c>
      <c r="C221" s="228">
        <v>1</v>
      </c>
      <c r="D221" s="228">
        <v>9</v>
      </c>
      <c r="E221" s="228">
        <v>6379.32</v>
      </c>
      <c r="F221" s="346"/>
      <c r="G221" s="272">
        <f>'[12]Расч по домам'!$Y$211</f>
        <v>0.29251560397032916</v>
      </c>
      <c r="H221" s="273">
        <f>'[11]Норм по домам'!$Q$217</f>
        <v>0.3724896046397875</v>
      </c>
      <c r="I221" s="227"/>
      <c r="J221" s="227">
        <f>'[14]Расч по домам'!$M$219</f>
        <v>0.07297248727193684</v>
      </c>
      <c r="K221" s="272">
        <f>'[16]Расч по домам'!$G$219</f>
        <v>0.0280884940533672</v>
      </c>
      <c r="L221" s="273">
        <f>'[17]Расч по домам'!$H$219</f>
        <v>0.3183193677271795</v>
      </c>
      <c r="M221" s="227">
        <f>'[15]Расч по домам'!$J$219</f>
        <v>0.3544656797276199</v>
      </c>
      <c r="N221" s="242">
        <f>'[10]Расч по домам'!$J$219</f>
        <v>0.19551018849187402</v>
      </c>
      <c r="O221" s="274">
        <f>'[4]Расч. по домам на электр'!$P$213</f>
        <v>0.06771830347581716</v>
      </c>
      <c r="P221" s="227">
        <f>'[8]Расчет на дерат  и дез.'!$K$213</f>
        <v>0.024316071305405595</v>
      </c>
      <c r="Q221" s="227">
        <f>'[18]Расч. по домам на электр'!$P$213</f>
        <v>0.2012795294387258</v>
      </c>
      <c r="R221" s="291">
        <v>0.5</v>
      </c>
      <c r="S221" s="230">
        <v>0</v>
      </c>
      <c r="T221" s="227">
        <f>'[25]Расч по домам на посыпку и расч'!$H$130</f>
        <v>0.01198478410146266</v>
      </c>
      <c r="U221" s="227">
        <f>'[3]Расч по домам'!$M$220</f>
        <v>0.06050661344842731</v>
      </c>
      <c r="V221" s="231">
        <f t="shared" si="45"/>
        <v>2.5001667276519326</v>
      </c>
      <c r="W221" s="231">
        <f t="shared" si="46"/>
        <v>2.6251750640345293</v>
      </c>
      <c r="X221" s="230">
        <f t="shared" si="47"/>
        <v>3.150210076841435</v>
      </c>
      <c r="Y221" s="298">
        <f t="shared" si="48"/>
        <v>3.300220080500551</v>
      </c>
      <c r="Z221" s="293">
        <f t="shared" si="49"/>
        <v>2.7633421726679255</v>
      </c>
      <c r="AA221" s="294">
        <f t="shared" si="51"/>
        <v>20096.198147396102</v>
      </c>
      <c r="AB221" s="294">
        <f t="shared" si="52"/>
        <v>16746.83178949675</v>
      </c>
      <c r="AC221" s="295">
        <f t="shared" si="53"/>
        <v>2.0561580795486267</v>
      </c>
      <c r="AD221" s="296">
        <f t="shared" si="54"/>
        <v>15949.363609044525</v>
      </c>
      <c r="AE221" s="277">
        <f>(G221+H221+J221+K221+O221+P221+Q221+R221+T221+U221)*1.05*1.2*1.05+(L221+M221+N221)*1.05*1.2</f>
        <v>3.253017980818867</v>
      </c>
      <c r="AF221" s="297">
        <f t="shared" si="55"/>
        <v>0.9191278849545607</v>
      </c>
      <c r="AG221" s="170">
        <f t="shared" si="56"/>
        <v>20752.042665397414</v>
      </c>
      <c r="AH221" s="269">
        <f t="shared" si="57"/>
        <v>249024.51198476896</v>
      </c>
      <c r="AI221" s="277">
        <f t="shared" si="58"/>
        <v>3.8385612173662627</v>
      </c>
      <c r="AJ221" s="170"/>
    </row>
    <row r="222" spans="1:36" ht="12.75">
      <c r="A222" s="4">
        <f t="shared" si="50"/>
        <v>161</v>
      </c>
      <c r="B222" s="228" t="s">
        <v>72</v>
      </c>
      <c r="C222" s="228">
        <v>2</v>
      </c>
      <c r="D222" s="228">
        <v>5</v>
      </c>
      <c r="E222" s="228">
        <v>4935.45</v>
      </c>
      <c r="F222" s="346"/>
      <c r="G222" s="272">
        <f>'[12]Расч по домам'!$Y$212</f>
        <v>0.5585492657785341</v>
      </c>
      <c r="H222" s="273">
        <f>'[11]Норм по домам'!$Q$218</f>
        <v>0.45289660838058926</v>
      </c>
      <c r="I222" s="227"/>
      <c r="J222" s="227">
        <f>'[14]Расч по домам'!$M$220</f>
        <v>0.07297248727193684</v>
      </c>
      <c r="K222" s="272">
        <f>'[16]Расч по домам'!$G$220</f>
        <v>0.028088494053367205</v>
      </c>
      <c r="L222" s="273">
        <f>'[6]Расч по домам'!$H$177</f>
        <v>0</v>
      </c>
      <c r="M222" s="227">
        <f>'[6]Расч по домам'!$H$177</f>
        <v>0</v>
      </c>
      <c r="N222" s="242">
        <v>0</v>
      </c>
      <c r="O222" s="274">
        <f>'[4]Расч. по домам на электр'!$P$214</f>
        <v>0.0976788900251473</v>
      </c>
      <c r="P222" s="227">
        <f>'[8]Расчет на дерат  и дез.'!$K$214</f>
        <v>0.0006547866287099791</v>
      </c>
      <c r="Q222" s="227">
        <f>'[18]Расч. по домам на электр'!$P$214</f>
        <v>0.16601091263029927</v>
      </c>
      <c r="R222" s="291">
        <v>0.5</v>
      </c>
      <c r="S222" s="230">
        <v>0</v>
      </c>
      <c r="T222" s="227">
        <f>'[25]Расч по домам на посыпку и расч'!$H$130</f>
        <v>0.01198478410146266</v>
      </c>
      <c r="U222" s="227">
        <f>'[3]Расч по домам'!$M$221</f>
        <v>0.08530612310836297</v>
      </c>
      <c r="V222" s="231">
        <f t="shared" si="45"/>
        <v>1.9741423519784096</v>
      </c>
      <c r="W222" s="231">
        <f t="shared" si="46"/>
        <v>2.07284946957733</v>
      </c>
      <c r="X222" s="230">
        <f t="shared" si="47"/>
        <v>2.487419363492796</v>
      </c>
      <c r="Y222" s="298">
        <f t="shared" si="48"/>
        <v>2.6058679046115008</v>
      </c>
      <c r="Z222" s="293">
        <f t="shared" si="49"/>
        <v>2.1819468100814</v>
      </c>
      <c r="AA222" s="294">
        <f t="shared" si="51"/>
        <v>12276.533897550518</v>
      </c>
      <c r="AB222" s="294">
        <f t="shared" si="52"/>
        <v>10230.444914625434</v>
      </c>
      <c r="AC222" s="295">
        <f t="shared" si="53"/>
        <v>2.487419363492796</v>
      </c>
      <c r="AD222" s="296">
        <f t="shared" si="54"/>
        <v>9743.280871071842</v>
      </c>
      <c r="AE222" s="277">
        <f t="shared" si="59"/>
        <v>2.611790331667436</v>
      </c>
      <c r="AF222" s="297">
        <f t="shared" si="55"/>
        <v>0</v>
      </c>
      <c r="AG222" s="170">
        <f t="shared" si="56"/>
        <v>12890.360592428045</v>
      </c>
      <c r="AH222" s="269">
        <f t="shared" si="57"/>
        <v>154684.32710913656</v>
      </c>
      <c r="AI222" s="277">
        <f t="shared" si="58"/>
        <v>3.081912591367574</v>
      </c>
      <c r="AJ222" s="170"/>
    </row>
    <row r="223" spans="1:36" ht="12.75">
      <c r="A223" s="4">
        <f t="shared" si="50"/>
        <v>162</v>
      </c>
      <c r="B223" s="228" t="s">
        <v>72</v>
      </c>
      <c r="C223" s="228">
        <v>3</v>
      </c>
      <c r="D223" s="228">
        <v>5</v>
      </c>
      <c r="E223" s="228">
        <v>3585.18</v>
      </c>
      <c r="F223" s="346"/>
      <c r="G223" s="272">
        <f>'[12]Расч по домам'!$Y$213</f>
        <v>0.3332416054609996</v>
      </c>
      <c r="H223" s="273">
        <f>'[11]Норм по домам'!$Q$219</f>
        <v>0.45289660838058926</v>
      </c>
      <c r="I223" s="227"/>
      <c r="J223" s="227">
        <f>'[14]Расч по домам'!$M$221</f>
        <v>0.07297248727193682</v>
      </c>
      <c r="K223" s="272">
        <f>'[16]Расч по домам'!$G$221</f>
        <v>0.0280884940533672</v>
      </c>
      <c r="L223" s="273">
        <f>'[6]Расч по домам'!$H$177</f>
        <v>0</v>
      </c>
      <c r="M223" s="227">
        <f>'[6]Расч по домам'!$H$177</f>
        <v>0</v>
      </c>
      <c r="N223" s="242">
        <v>0</v>
      </c>
      <c r="O223" s="274">
        <f>'[4]Расч. по домам на электр'!$P$215</f>
        <v>0.1670595845985271</v>
      </c>
      <c r="P223" s="227">
        <f>'[8]Расчет на дерат  и дез.'!$K$215</f>
        <v>0.0009013959317709757</v>
      </c>
      <c r="Q223" s="227">
        <f>'[18]Расч. по домам на электр'!$P$215</f>
        <v>0.1965190077666143</v>
      </c>
      <c r="R223" s="291">
        <v>0.5</v>
      </c>
      <c r="S223" s="230">
        <v>0</v>
      </c>
      <c r="T223" s="227">
        <f>'[25]Расч по домам на посыпку и расч'!$H$130</f>
        <v>0.01198478410146266</v>
      </c>
      <c r="U223" s="227">
        <f>'[3]Расч по домам'!$M$222</f>
        <v>0.07321265176452027</v>
      </c>
      <c r="V223" s="231">
        <f t="shared" si="45"/>
        <v>1.8368766193297883</v>
      </c>
      <c r="W223" s="231">
        <f t="shared" si="46"/>
        <v>1.9287204502962778</v>
      </c>
      <c r="X223" s="230">
        <f t="shared" si="47"/>
        <v>2.3144645403555333</v>
      </c>
      <c r="Y223" s="298">
        <f t="shared" si="48"/>
        <v>2.4246771375153204</v>
      </c>
      <c r="Z223" s="293">
        <f t="shared" si="49"/>
        <v>2.0302320529434503</v>
      </c>
      <c r="AA223" s="294">
        <f t="shared" si="51"/>
        <v>8297.771980791851</v>
      </c>
      <c r="AB223" s="294">
        <f t="shared" si="52"/>
        <v>6914.809983993209</v>
      </c>
      <c r="AC223" s="295">
        <f t="shared" si="53"/>
        <v>2.3144645403555333</v>
      </c>
      <c r="AD223" s="296">
        <f t="shared" si="54"/>
        <v>6585.53331808877</v>
      </c>
      <c r="AE223" s="277">
        <f t="shared" si="59"/>
        <v>2.43018776737331</v>
      </c>
      <c r="AF223" s="297">
        <f t="shared" si="55"/>
        <v>0</v>
      </c>
      <c r="AG223" s="170">
        <f t="shared" si="56"/>
        <v>8712.660579831443</v>
      </c>
      <c r="AH223" s="269">
        <f t="shared" si="57"/>
        <v>104551.92695797732</v>
      </c>
      <c r="AI223" s="277">
        <f t="shared" si="58"/>
        <v>2.8676215655005057</v>
      </c>
      <c r="AJ223" s="170"/>
    </row>
    <row r="224" spans="1:36" ht="12.75">
      <c r="A224" s="4">
        <f t="shared" si="50"/>
        <v>163</v>
      </c>
      <c r="B224" s="228" t="s">
        <v>72</v>
      </c>
      <c r="C224" s="228">
        <v>4</v>
      </c>
      <c r="D224" s="228">
        <v>5</v>
      </c>
      <c r="E224" s="228">
        <v>4934.01</v>
      </c>
      <c r="F224" s="346"/>
      <c r="G224" s="272">
        <f>'[12]Расч по домам'!$Y$214</f>
        <v>0.5708020614361677</v>
      </c>
      <c r="H224" s="273">
        <f>'[11]Норм по домам'!$Q$220</f>
        <v>0.4528966083805893</v>
      </c>
      <c r="I224" s="227"/>
      <c r="J224" s="227">
        <f>'[14]Расч по домам'!$M$222</f>
        <v>0.07297248727193682</v>
      </c>
      <c r="K224" s="272">
        <f>'[16]Расч по домам'!$G$222</f>
        <v>0.0280884940533672</v>
      </c>
      <c r="L224" s="273">
        <f>'[6]Расч по домам'!$H$177</f>
        <v>0</v>
      </c>
      <c r="M224" s="227">
        <f>'[6]Расч по домам'!$H$177</f>
        <v>0</v>
      </c>
      <c r="N224" s="242">
        <v>0</v>
      </c>
      <c r="O224" s="274">
        <f>'[4]Расч. по домам на электр'!$P$216</f>
        <v>0.09936343724285622</v>
      </c>
      <c r="P224" s="227">
        <f>'[8]Расчет на дерат  и дез.'!$K$216</f>
        <v>0.0006549777294060341</v>
      </c>
      <c r="Q224" s="227">
        <f>'[18]Расч. по домам на электр'!$P$216</f>
        <v>0.1701540728720806</v>
      </c>
      <c r="R224" s="291">
        <v>0.5</v>
      </c>
      <c r="S224" s="230">
        <v>0</v>
      </c>
      <c r="T224" s="227">
        <f>'[25]Расч по домам на посыпку и расч'!$H$130</f>
        <v>0.01198478410146266</v>
      </c>
      <c r="U224" s="227">
        <f>'[3]Расч по домам'!$M$223</f>
        <v>0.08597786930712743</v>
      </c>
      <c r="V224" s="231">
        <f t="shared" si="45"/>
        <v>1.992894792394994</v>
      </c>
      <c r="W224" s="231">
        <f t="shared" si="46"/>
        <v>2.0925395320147437</v>
      </c>
      <c r="X224" s="230">
        <f t="shared" si="47"/>
        <v>2.5110474384176924</v>
      </c>
      <c r="Y224" s="298">
        <f t="shared" si="48"/>
        <v>2.6306211259613925</v>
      </c>
      <c r="Z224" s="293">
        <f t="shared" si="49"/>
        <v>2.2026731915944673</v>
      </c>
      <c r="AA224" s="294">
        <f t="shared" si="51"/>
        <v>12389.53317162728</v>
      </c>
      <c r="AB224" s="294">
        <f t="shared" si="52"/>
        <v>10324.610976356067</v>
      </c>
      <c r="AC224" s="295">
        <f t="shared" si="53"/>
        <v>2.5110474384176924</v>
      </c>
      <c r="AD224" s="296">
        <f t="shared" si="54"/>
        <v>9832.962834624825</v>
      </c>
      <c r="AE224" s="277">
        <f t="shared" si="59"/>
        <v>2.636599810338577</v>
      </c>
      <c r="AF224" s="297">
        <f t="shared" si="55"/>
        <v>0</v>
      </c>
      <c r="AG224" s="170">
        <f t="shared" si="56"/>
        <v>13009.009830208643</v>
      </c>
      <c r="AH224" s="269">
        <f t="shared" si="57"/>
        <v>156108.11796250372</v>
      </c>
      <c r="AI224" s="277">
        <f t="shared" si="58"/>
        <v>3.111187776199521</v>
      </c>
      <c r="AJ224" s="170"/>
    </row>
    <row r="225" spans="1:36" ht="12.75">
      <c r="A225" s="4">
        <f t="shared" si="50"/>
        <v>164</v>
      </c>
      <c r="B225" s="228" t="s">
        <v>72</v>
      </c>
      <c r="C225" s="228">
        <v>5</v>
      </c>
      <c r="D225" s="228">
        <v>5</v>
      </c>
      <c r="E225" s="228">
        <v>2826.45</v>
      </c>
      <c r="F225" s="346"/>
      <c r="G225" s="272">
        <f>'[12]Расч по домам'!$Y$215</f>
        <v>0.6272833475773497</v>
      </c>
      <c r="H225" s="273">
        <f>'[11]Норм по домам'!$Q$221</f>
        <v>0.4528966083805893</v>
      </c>
      <c r="I225" s="227"/>
      <c r="J225" s="227">
        <f>'[14]Расч по домам'!$M$223</f>
        <v>0.07297248727193682</v>
      </c>
      <c r="K225" s="272">
        <f>'[16]Расч по домам'!$G$223</f>
        <v>0.0280884940533672</v>
      </c>
      <c r="L225" s="273">
        <f>'[6]Расч по домам'!$H$177</f>
        <v>0</v>
      </c>
      <c r="M225" s="227">
        <f>'[6]Расч по домам'!$H$177</f>
        <v>0</v>
      </c>
      <c r="N225" s="242">
        <v>0</v>
      </c>
      <c r="O225" s="274">
        <f>'[4]Расч. по домам на электр'!$P$217</f>
        <v>0.08887091418645256</v>
      </c>
      <c r="P225" s="227">
        <f>'[8]Расчет на дерат  и дез.'!$K$217</f>
        <v>0.009130593736548204</v>
      </c>
      <c r="Q225" s="227">
        <f>'[18]Расч. по домам на электр'!$P$217</f>
        <v>0.19390542907180386</v>
      </c>
      <c r="R225" s="291">
        <v>0.5</v>
      </c>
      <c r="S225" s="230">
        <v>0</v>
      </c>
      <c r="T225" s="227">
        <f>'[25]Расч по домам на посыпку и расч'!$H$130</f>
        <v>0.01198478410146266</v>
      </c>
      <c r="U225" s="227">
        <f>'[3]Расч по домам'!$M$224</f>
        <v>0.07472415244793341</v>
      </c>
      <c r="V225" s="231">
        <f t="shared" si="45"/>
        <v>2.0598568108274438</v>
      </c>
      <c r="W225" s="231">
        <f t="shared" si="46"/>
        <v>2.1628496513688162</v>
      </c>
      <c r="X225" s="230">
        <f t="shared" si="47"/>
        <v>2.5954195816425796</v>
      </c>
      <c r="Y225" s="298">
        <f t="shared" si="48"/>
        <v>2.719010990292226</v>
      </c>
      <c r="Z225" s="293">
        <f t="shared" si="49"/>
        <v>2.2766838435461225</v>
      </c>
      <c r="AA225" s="294">
        <f t="shared" si="51"/>
        <v>7335.823676533669</v>
      </c>
      <c r="AB225" s="294">
        <f t="shared" si="52"/>
        <v>6113.18639711139</v>
      </c>
      <c r="AC225" s="295">
        <f t="shared" si="53"/>
        <v>2.5954195816425796</v>
      </c>
      <c r="AD225" s="296">
        <f t="shared" si="54"/>
        <v>5822.082282963228</v>
      </c>
      <c r="AE225" s="277">
        <f t="shared" si="59"/>
        <v>2.725190560724709</v>
      </c>
      <c r="AF225" s="297">
        <f t="shared" si="55"/>
        <v>0</v>
      </c>
      <c r="AG225" s="170">
        <f t="shared" si="56"/>
        <v>7702.614860360353</v>
      </c>
      <c r="AH225" s="269">
        <f t="shared" si="57"/>
        <v>92431.37832432424</v>
      </c>
      <c r="AI225" s="277">
        <f t="shared" si="58"/>
        <v>3.2157248616551564</v>
      </c>
      <c r="AJ225" s="170"/>
    </row>
    <row r="226" spans="1:36" ht="12.75">
      <c r="A226" s="4">
        <f t="shared" si="50"/>
        <v>165</v>
      </c>
      <c r="B226" s="228" t="s">
        <v>72</v>
      </c>
      <c r="C226" s="228">
        <v>7</v>
      </c>
      <c r="D226" s="228">
        <v>5</v>
      </c>
      <c r="E226" s="228">
        <v>2797.95</v>
      </c>
      <c r="F226" s="346"/>
      <c r="G226" s="272">
        <f>'[12]Расч по домам'!$Y$216</f>
        <v>0.5645074709412248</v>
      </c>
      <c r="H226" s="273">
        <f>'[11]Норм по домам'!$Q$222</f>
        <v>0.45289660838058915</v>
      </c>
      <c r="I226" s="227"/>
      <c r="J226" s="227">
        <f>'[14]Расч по домам'!$M$224</f>
        <v>0.07297248727193684</v>
      </c>
      <c r="K226" s="272">
        <f>'[16]Расч по домам'!$G$224</f>
        <v>0.0280884940533672</v>
      </c>
      <c r="L226" s="273">
        <f>'[6]Расч по домам'!$H$177</f>
        <v>0</v>
      </c>
      <c r="M226" s="227">
        <f>'[6]Расч по домам'!$H$177</f>
        <v>0</v>
      </c>
      <c r="N226" s="242">
        <v>0</v>
      </c>
      <c r="O226" s="274">
        <f>'[4]Расч. по домам на электр'!$P$218</f>
        <v>0.08977936465582459</v>
      </c>
      <c r="P226" s="227">
        <f>'[8]Расчет на дерат  и дез.'!$K$218</f>
        <v>0.009207098053932345</v>
      </c>
      <c r="Q226" s="227">
        <f>'[18]Расч. по домам на электр'!$P$218</f>
        <v>0.19588755651661097</v>
      </c>
      <c r="R226" s="291">
        <v>0.5</v>
      </c>
      <c r="S226" s="230">
        <v>0</v>
      </c>
      <c r="T226" s="227">
        <f>'[25]Расч по домам на посыпку и расч'!$H$130</f>
        <v>0.01198478410146266</v>
      </c>
      <c r="U226" s="227">
        <f>'[3]Расч по домам'!$M$225</f>
        <v>0.07549386850617437</v>
      </c>
      <c r="V226" s="231">
        <f t="shared" si="45"/>
        <v>2.000817732481123</v>
      </c>
      <c r="W226" s="231">
        <f t="shared" si="46"/>
        <v>2.1008586191051792</v>
      </c>
      <c r="X226" s="230">
        <f t="shared" si="47"/>
        <v>2.521030342926215</v>
      </c>
      <c r="Y226" s="298">
        <f t="shared" si="48"/>
        <v>2.6410794068750825</v>
      </c>
      <c r="Z226" s="293">
        <f t="shared" si="49"/>
        <v>2.211430125373873</v>
      </c>
      <c r="AA226" s="294">
        <f t="shared" si="51"/>
        <v>7053.716847990403</v>
      </c>
      <c r="AB226" s="294">
        <f t="shared" si="52"/>
        <v>5878.097373325336</v>
      </c>
      <c r="AC226" s="295">
        <f t="shared" si="53"/>
        <v>2.521030342926215</v>
      </c>
      <c r="AD226" s="296">
        <f t="shared" si="54"/>
        <v>5598.1879745955575</v>
      </c>
      <c r="AE226" s="277">
        <f t="shared" si="59"/>
        <v>2.647081860072526</v>
      </c>
      <c r="AF226" s="297">
        <f t="shared" si="55"/>
        <v>0</v>
      </c>
      <c r="AG226" s="170">
        <f t="shared" si="56"/>
        <v>7406.402690389924</v>
      </c>
      <c r="AH226" s="269">
        <f t="shared" si="57"/>
        <v>88876.83228467908</v>
      </c>
      <c r="AI226" s="277">
        <f t="shared" si="58"/>
        <v>3.1235565948855806</v>
      </c>
      <c r="AJ226" s="170"/>
    </row>
    <row r="227" spans="1:36" ht="12.75">
      <c r="A227" s="4">
        <f t="shared" si="50"/>
        <v>166</v>
      </c>
      <c r="B227" s="228" t="s">
        <v>72</v>
      </c>
      <c r="C227" s="228">
        <v>9</v>
      </c>
      <c r="D227" s="228">
        <v>5</v>
      </c>
      <c r="E227" s="228">
        <v>3350</v>
      </c>
      <c r="F227" s="346"/>
      <c r="G227" s="272">
        <f>'[12]Расч по домам'!$Y$217</f>
        <v>0.20218823320995022</v>
      </c>
      <c r="H227" s="273">
        <f>'[11]Норм по домам'!$Q$223</f>
        <v>0.4528966083805893</v>
      </c>
      <c r="I227" s="227"/>
      <c r="J227" s="227">
        <f>'[14]Расч по домам'!$M$225</f>
        <v>0.07297248727193684</v>
      </c>
      <c r="K227" s="272">
        <f>'[16]Расч по домам'!$G$225</f>
        <v>0.0280884940533672</v>
      </c>
      <c r="L227" s="273">
        <f>'[6]Расч по домам'!$H$177</f>
        <v>0</v>
      </c>
      <c r="M227" s="227">
        <f>'[6]Расч по домам'!$H$177</f>
        <v>0</v>
      </c>
      <c r="N227" s="242">
        <v>0</v>
      </c>
      <c r="O227" s="274">
        <f>'[4]Расч. по домам на электр'!$P$219</f>
        <v>0.0873290279886242</v>
      </c>
      <c r="P227" s="227">
        <f>'[8]Расчет на дерат  и дез.'!$K$219</f>
        <v>0.015986069651741295</v>
      </c>
      <c r="Q227" s="227">
        <f>'[18]Расч. по домам на электр'!$P$219</f>
        <v>0.18517552454640673</v>
      </c>
      <c r="R227" s="291">
        <v>0.5</v>
      </c>
      <c r="S227" s="230">
        <v>0</v>
      </c>
      <c r="T227" s="227">
        <f>'[25]Расч по домам на посыпку и расч'!$H$130</f>
        <v>0.01198478410146266</v>
      </c>
      <c r="U227" s="227">
        <f>'[3]Расч по домам'!$M$226</f>
        <v>0.07136551677534884</v>
      </c>
      <c r="V227" s="231">
        <f t="shared" si="45"/>
        <v>1.6279867459794273</v>
      </c>
      <c r="W227" s="231">
        <f t="shared" si="46"/>
        <v>1.7093860832783987</v>
      </c>
      <c r="X227" s="230">
        <f t="shared" si="47"/>
        <v>2.0512632999340785</v>
      </c>
      <c r="Y227" s="298">
        <f t="shared" si="48"/>
        <v>2.148942504692844</v>
      </c>
      <c r="Z227" s="293">
        <f t="shared" si="49"/>
        <v>1.7993537718719987</v>
      </c>
      <c r="AA227" s="294">
        <f t="shared" si="51"/>
        <v>6871.732054779163</v>
      </c>
      <c r="AB227" s="294">
        <f t="shared" si="52"/>
        <v>5726.443378982635</v>
      </c>
      <c r="AC227" s="295">
        <f t="shared" si="53"/>
        <v>2.0512632999340785</v>
      </c>
      <c r="AD227" s="296">
        <f t="shared" si="54"/>
        <v>5453.755599031081</v>
      </c>
      <c r="AE227" s="277">
        <f t="shared" si="59"/>
        <v>2.1538264649307823</v>
      </c>
      <c r="AF227" s="297">
        <f t="shared" si="55"/>
        <v>0</v>
      </c>
      <c r="AG227" s="170">
        <f t="shared" si="56"/>
        <v>7215.318657518121</v>
      </c>
      <c r="AH227" s="269">
        <f t="shared" si="57"/>
        <v>86583.82389021745</v>
      </c>
      <c r="AI227" s="277">
        <f t="shared" si="58"/>
        <v>2.541515228618323</v>
      </c>
      <c r="AJ227" s="170"/>
    </row>
    <row r="228" spans="1:36" ht="12.75">
      <c r="A228" s="4">
        <f t="shared" si="50"/>
        <v>167</v>
      </c>
      <c r="B228" s="228" t="s">
        <v>72</v>
      </c>
      <c r="C228" s="228">
        <v>11</v>
      </c>
      <c r="D228" s="228">
        <v>5</v>
      </c>
      <c r="E228" s="228">
        <v>4230.58</v>
      </c>
      <c r="F228" s="346"/>
      <c r="G228" s="272">
        <f>'[12]Расч по домам'!$Y$218</f>
        <v>0.49683703576026617</v>
      </c>
      <c r="H228" s="273">
        <f>'[11]Норм по домам'!$Q$224</f>
        <v>0.45289660838058926</v>
      </c>
      <c r="I228" s="227"/>
      <c r="J228" s="227">
        <f>'[14]Расч по домам'!$M$226</f>
        <v>0.07297248727193684</v>
      </c>
      <c r="K228" s="272">
        <f>'[16]Расч по домам'!$G$226</f>
        <v>0.0280884940533672</v>
      </c>
      <c r="L228" s="273">
        <f>'[6]Расч по домам'!$H$177</f>
        <v>0</v>
      </c>
      <c r="M228" s="227">
        <f>'[6]Расч по домам'!$H$177</f>
        <v>0</v>
      </c>
      <c r="N228" s="242">
        <v>0</v>
      </c>
      <c r="O228" s="274">
        <f>'[4]Расч. по домам на электр'!$P$220</f>
        <v>0.08844545877761416</v>
      </c>
      <c r="P228" s="227">
        <f>'[8]Расчет на дерат  и дез.'!$K$220</f>
        <v>0.009614008796272222</v>
      </c>
      <c r="Q228" s="227">
        <f>'[18]Расч. по домам на электр'!$P$220</f>
        <v>0.19413644167259</v>
      </c>
      <c r="R228" s="291">
        <v>0.5</v>
      </c>
      <c r="S228" s="230">
        <v>0</v>
      </c>
      <c r="T228" s="227">
        <f>'[25]Расч по домам на посыпку и расч'!$H$130</f>
        <v>0.01198478410146266</v>
      </c>
      <c r="U228" s="227">
        <f>'[3]Расч по домам'!$M$227</f>
        <v>0.07481899953478817</v>
      </c>
      <c r="V228" s="231">
        <f t="shared" si="45"/>
        <v>1.9297943183488866</v>
      </c>
      <c r="W228" s="231">
        <f t="shared" si="46"/>
        <v>2.026284034266331</v>
      </c>
      <c r="X228" s="230">
        <f t="shared" si="47"/>
        <v>2.431540841119597</v>
      </c>
      <c r="Y228" s="298">
        <f t="shared" si="48"/>
        <v>2.5473285002205306</v>
      </c>
      <c r="Z228" s="293">
        <f t="shared" si="49"/>
        <v>2.132930562385612</v>
      </c>
      <c r="AA228" s="294">
        <f t="shared" si="51"/>
        <v>10286.828051623745</v>
      </c>
      <c r="AB228" s="294">
        <f t="shared" si="52"/>
        <v>8572.356709686455</v>
      </c>
      <c r="AC228" s="295">
        <f t="shared" si="53"/>
        <v>2.431540841119597</v>
      </c>
      <c r="AD228" s="296">
        <f t="shared" si="54"/>
        <v>8164.149247320433</v>
      </c>
      <c r="AE228" s="277">
        <f t="shared" si="59"/>
        <v>2.553117883175577</v>
      </c>
      <c r="AF228" s="297">
        <f t="shared" si="55"/>
        <v>0</v>
      </c>
      <c r="AG228" s="170">
        <f t="shared" si="56"/>
        <v>10801.169454204932</v>
      </c>
      <c r="AH228" s="269">
        <f t="shared" si="57"/>
        <v>129614.03345045919</v>
      </c>
      <c r="AI228" s="277">
        <f t="shared" si="58"/>
        <v>3.012679102147181</v>
      </c>
      <c r="AJ228" s="170"/>
    </row>
    <row r="229" spans="1:36" ht="12.75">
      <c r="A229" s="4">
        <f t="shared" si="50"/>
        <v>168</v>
      </c>
      <c r="B229" s="228" t="s">
        <v>72</v>
      </c>
      <c r="C229" s="228">
        <v>13</v>
      </c>
      <c r="D229" s="228">
        <v>5</v>
      </c>
      <c r="E229" s="228">
        <v>4150.31</v>
      </c>
      <c r="F229" s="346"/>
      <c r="G229" s="272">
        <f>'[12]Расч по домам'!$Y$219</f>
        <v>0.3960681928562766</v>
      </c>
      <c r="H229" s="273">
        <f>'[11]Норм по домам'!$Q$225</f>
        <v>0.4528966083805893</v>
      </c>
      <c r="I229" s="227"/>
      <c r="J229" s="227">
        <f>'[14]Расч по домам'!$M$227</f>
        <v>0.07297248727193684</v>
      </c>
      <c r="K229" s="272">
        <f>'[16]Расч по домам'!$G$227</f>
        <v>0.0280884940533672</v>
      </c>
      <c r="L229" s="273">
        <f>'[6]Расч по домам'!$H$177</f>
        <v>0</v>
      </c>
      <c r="M229" s="227">
        <f>'[6]Расч по домам'!$H$177</f>
        <v>0</v>
      </c>
      <c r="N229" s="242">
        <v>0</v>
      </c>
      <c r="O229" s="274">
        <f>'[4]Расч. по домам на электр'!$P$221</f>
        <v>0.09037606881557664</v>
      </c>
      <c r="P229" s="227">
        <f>'[8]Расчет на дерат  и дез.'!$K$221</f>
        <v>0.009866692688819227</v>
      </c>
      <c r="Q229" s="227">
        <f>'[18]Расч. по домам на электр'!$P$221</f>
        <v>0.19837410144854092</v>
      </c>
      <c r="R229" s="291">
        <v>0.5</v>
      </c>
      <c r="S229" s="230">
        <v>0</v>
      </c>
      <c r="T229" s="227">
        <f>'[25]Расч по домам на посыпку и расч'!$H$130</f>
        <v>0.01198478410146266</v>
      </c>
      <c r="U229" s="227">
        <f>'[3]Расч по домам'!$M$228</f>
        <v>0.05096811182938923</v>
      </c>
      <c r="V229" s="231">
        <f t="shared" si="45"/>
        <v>1.8115955414459586</v>
      </c>
      <c r="W229" s="231">
        <f t="shared" si="46"/>
        <v>1.9021753185182566</v>
      </c>
      <c r="X229" s="230">
        <f t="shared" si="47"/>
        <v>2.282610382221908</v>
      </c>
      <c r="Y229" s="298">
        <f t="shared" si="48"/>
        <v>2.3913061147086654</v>
      </c>
      <c r="Z229" s="293">
        <f t="shared" si="49"/>
        <v>2.002289808966586</v>
      </c>
      <c r="AA229" s="294">
        <f t="shared" si="51"/>
        <v>9473.540695439408</v>
      </c>
      <c r="AB229" s="294">
        <f t="shared" si="52"/>
        <v>7894.617246199507</v>
      </c>
      <c r="AC229" s="295">
        <f t="shared" si="53"/>
        <v>2.282610382221908</v>
      </c>
      <c r="AD229" s="296">
        <f t="shared" si="54"/>
        <v>7518.683091618577</v>
      </c>
      <c r="AE229" s="277">
        <f t="shared" si="59"/>
        <v>2.396740901333003</v>
      </c>
      <c r="AF229" s="297">
        <f t="shared" si="55"/>
        <v>0</v>
      </c>
      <c r="AG229" s="170">
        <f t="shared" si="56"/>
        <v>9947.217730211378</v>
      </c>
      <c r="AH229" s="269">
        <f t="shared" si="57"/>
        <v>119366.61276253653</v>
      </c>
      <c r="AI229" s="277">
        <f t="shared" si="58"/>
        <v>2.8281542635729435</v>
      </c>
      <c r="AJ229" s="170"/>
    </row>
    <row r="230" spans="1:36" ht="12.75">
      <c r="A230" s="4">
        <f t="shared" si="50"/>
        <v>169</v>
      </c>
      <c r="B230" s="228" t="s">
        <v>72</v>
      </c>
      <c r="C230" s="228">
        <v>23</v>
      </c>
      <c r="D230" s="228">
        <v>5</v>
      </c>
      <c r="E230" s="228">
        <v>3033</v>
      </c>
      <c r="F230" s="346"/>
      <c r="G230" s="272">
        <f>'[12]Расч по домам'!$Y$220</f>
        <v>0.32324265418177817</v>
      </c>
      <c r="H230" s="273">
        <f>'[11]Норм по домам'!$Q$226</f>
        <v>0.4528966083805893</v>
      </c>
      <c r="I230" s="227"/>
      <c r="J230" s="227">
        <f>'[14]Расч по домам'!$M$228</f>
        <v>0.07297248727193684</v>
      </c>
      <c r="K230" s="272">
        <f>'[16]Расч по домам'!$G$228</f>
        <v>0.0280884940533672</v>
      </c>
      <c r="L230" s="273">
        <f>'[6]Расч по домам'!$H$177</f>
        <v>0</v>
      </c>
      <c r="M230" s="227">
        <f>'[6]Расч по домам'!$H$177</f>
        <v>0</v>
      </c>
      <c r="N230" s="242">
        <v>0</v>
      </c>
      <c r="O230" s="274">
        <f>'[4]Расч. по домам на электр'!$P$222</f>
        <v>0.08887677903047816</v>
      </c>
      <c r="P230" s="227">
        <f>'[8]Расчет на дерат  и дез.'!$K$222</f>
        <v>0.002283217936036927</v>
      </c>
      <c r="Q230" s="227">
        <f>'[18]Расч. по домам на электр'!$P$222</f>
        <v>0.1808195315077532</v>
      </c>
      <c r="R230" s="291">
        <v>0.5</v>
      </c>
      <c r="S230" s="230">
        <v>0</v>
      </c>
      <c r="T230" s="227">
        <f>'[25]Расч по домам на посыпку и расч'!$H$130</f>
        <v>0.01198478410146266</v>
      </c>
      <c r="U230" s="227">
        <f>'[3]Расч по домам'!$M$229</f>
        <v>0.07549397228637413</v>
      </c>
      <c r="V230" s="231">
        <f t="shared" si="45"/>
        <v>1.7366585287497767</v>
      </c>
      <c r="W230" s="231">
        <f t="shared" si="46"/>
        <v>1.8234914551872656</v>
      </c>
      <c r="X230" s="230">
        <f t="shared" si="47"/>
        <v>2.188189746224719</v>
      </c>
      <c r="Y230" s="298">
        <f t="shared" si="48"/>
        <v>2.292389257949705</v>
      </c>
      <c r="Z230" s="293">
        <f t="shared" si="49"/>
        <v>1.919464689670806</v>
      </c>
      <c r="AA230" s="294">
        <f t="shared" si="51"/>
        <v>6636.779500299573</v>
      </c>
      <c r="AB230" s="294">
        <f t="shared" si="52"/>
        <v>5530.649583582976</v>
      </c>
      <c r="AC230" s="295">
        <f t="shared" si="53"/>
        <v>2.188189746224719</v>
      </c>
      <c r="AD230" s="296">
        <f t="shared" si="54"/>
        <v>5267.2853176980725</v>
      </c>
      <c r="AE230" s="277">
        <f t="shared" si="59"/>
        <v>2.297599233535955</v>
      </c>
      <c r="AF230" s="297">
        <f t="shared" si="55"/>
        <v>0</v>
      </c>
      <c r="AG230" s="170">
        <f t="shared" si="56"/>
        <v>6968.618475314552</v>
      </c>
      <c r="AH230" s="269">
        <f t="shared" si="57"/>
        <v>83623.42170377463</v>
      </c>
      <c r="AI230" s="277">
        <f t="shared" si="58"/>
        <v>2.7111670955724265</v>
      </c>
      <c r="AJ230" s="170"/>
    </row>
    <row r="231" spans="1:36" ht="12.75">
      <c r="A231" s="4">
        <f t="shared" si="50"/>
        <v>170</v>
      </c>
      <c r="B231" s="228" t="s">
        <v>72</v>
      </c>
      <c r="C231" s="228">
        <v>25</v>
      </c>
      <c r="D231" s="228">
        <v>5</v>
      </c>
      <c r="E231" s="228">
        <v>3063.32</v>
      </c>
      <c r="F231" s="346"/>
      <c r="G231" s="272">
        <f>'[12]Расч по домам'!$Y$221</f>
        <v>0.4824119502587606</v>
      </c>
      <c r="H231" s="273">
        <f>'[11]Норм по домам'!$Q$227</f>
        <v>0.4528966083805893</v>
      </c>
      <c r="I231" s="227"/>
      <c r="J231" s="227">
        <f>'[14]Расч по домам'!$M$229</f>
        <v>0.07297248727193684</v>
      </c>
      <c r="K231" s="272">
        <f>'[16]Расч по домам'!$G$229</f>
        <v>0.0280884940533672</v>
      </c>
      <c r="L231" s="273">
        <f>'[6]Расч по домам'!$H$177</f>
        <v>0</v>
      </c>
      <c r="M231" s="227">
        <f>'[6]Расч по домам'!$H$177</f>
        <v>0</v>
      </c>
      <c r="N231" s="242">
        <v>0</v>
      </c>
      <c r="O231" s="274">
        <f>'[4]Расч. по домам на электр'!$P$223</f>
        <v>0.08677882040320904</v>
      </c>
      <c r="P231" s="227">
        <f>'[8]Расчет на дерат  и дез.'!$K$223</f>
        <v>0.004521238394944047</v>
      </c>
      <c r="Q231" s="227">
        <f>'[18]Расч. по домам на электр'!$P$223</f>
        <v>0.17896902368776815</v>
      </c>
      <c r="R231" s="291">
        <v>0.5</v>
      </c>
      <c r="S231" s="230">
        <v>0</v>
      </c>
      <c r="T231" s="227">
        <f>'[25]Расч по домам на посыпку и расч'!$H$130</f>
        <v>0.01198478410146266</v>
      </c>
      <c r="U231" s="227">
        <f>'[3]Расч по домам'!$M$230</f>
        <v>0.07357180718013022</v>
      </c>
      <c r="V231" s="231">
        <f t="shared" si="45"/>
        <v>1.8921952137321678</v>
      </c>
      <c r="W231" s="231">
        <f t="shared" si="46"/>
        <v>1.9868049744187763</v>
      </c>
      <c r="X231" s="230">
        <f t="shared" si="47"/>
        <v>2.3841659693025314</v>
      </c>
      <c r="Y231" s="298">
        <f t="shared" si="48"/>
        <v>2.4976976821264616</v>
      </c>
      <c r="Z231" s="293">
        <f t="shared" si="49"/>
        <v>2.0913736572829227</v>
      </c>
      <c r="AA231" s="294">
        <f t="shared" si="51"/>
        <v>7303.463297083831</v>
      </c>
      <c r="AB231" s="294">
        <f t="shared" si="52"/>
        <v>6086.219414236526</v>
      </c>
      <c r="AC231" s="295">
        <f t="shared" si="53"/>
        <v>2.3841659693025314</v>
      </c>
      <c r="AD231" s="296">
        <f t="shared" si="54"/>
        <v>5796.399442130025</v>
      </c>
      <c r="AE231" s="277">
        <f t="shared" si="59"/>
        <v>2.5033742677676583</v>
      </c>
      <c r="AF231" s="297">
        <f t="shared" si="55"/>
        <v>0</v>
      </c>
      <c r="AG231" s="170">
        <f t="shared" si="56"/>
        <v>7668.636461938023</v>
      </c>
      <c r="AH231" s="269">
        <f t="shared" si="57"/>
        <v>92023.63754325628</v>
      </c>
      <c r="AI231" s="277">
        <f t="shared" si="58"/>
        <v>2.9539816359658366</v>
      </c>
      <c r="AJ231" s="170"/>
    </row>
    <row r="232" spans="1:36" ht="12.75">
      <c r="A232" s="4">
        <f t="shared" si="50"/>
        <v>171</v>
      </c>
      <c r="B232" s="228" t="s">
        <v>72</v>
      </c>
      <c r="C232" s="228">
        <v>27</v>
      </c>
      <c r="D232" s="228">
        <v>5</v>
      </c>
      <c r="E232" s="228">
        <v>3512.56</v>
      </c>
      <c r="F232" s="346"/>
      <c r="G232" s="272">
        <f>'[12]Расч по домам'!$Y$222</f>
        <v>0.3551638493102846</v>
      </c>
      <c r="H232" s="273">
        <f>'[11]Норм по домам'!$Q$228</f>
        <v>0.45289660838058926</v>
      </c>
      <c r="I232" s="227"/>
      <c r="J232" s="227">
        <f>'[14]Расч по домам'!$M$230</f>
        <v>0.07297248727193684</v>
      </c>
      <c r="K232" s="272">
        <f>'[16]Расч по домам'!$G$230</f>
        <v>0.0280884940533672</v>
      </c>
      <c r="L232" s="273">
        <f>'[6]Расч по домам'!$H$177</f>
        <v>0</v>
      </c>
      <c r="M232" s="227">
        <f>'[6]Расч по домам'!$H$177</f>
        <v>0</v>
      </c>
      <c r="N232" s="242">
        <v>0</v>
      </c>
      <c r="O232" s="274">
        <f>'[4]Расч. по домам на электр'!$P$224</f>
        <v>0.08606511052369611</v>
      </c>
      <c r="P232" s="227">
        <f>'[8]Расчет на дерат  и дез.'!$K$224</f>
        <v>0.000920031733740254</v>
      </c>
      <c r="Q232" s="227">
        <f>'[18]Расч. по домам на электр'!$P$224</f>
        <v>0.17509920064408532</v>
      </c>
      <c r="R232" s="291">
        <v>0.5</v>
      </c>
      <c r="S232" s="230">
        <v>0</v>
      </c>
      <c r="T232" s="227">
        <f>'[25]Расч по домам на посыпку и расч'!$H$130</f>
        <v>0.01198478410146266</v>
      </c>
      <c r="U232" s="227">
        <f>'[3]Расч по домам'!$M$231</f>
        <v>0.0719809739234893</v>
      </c>
      <c r="V232" s="231">
        <f t="shared" si="45"/>
        <v>1.7551715399426515</v>
      </c>
      <c r="W232" s="231">
        <f t="shared" si="46"/>
        <v>1.8429301169397843</v>
      </c>
      <c r="X232" s="230">
        <f t="shared" si="47"/>
        <v>2.211516140327741</v>
      </c>
      <c r="Y232" s="298">
        <f t="shared" si="48"/>
        <v>2.3168264327243002</v>
      </c>
      <c r="Z232" s="293">
        <f t="shared" si="49"/>
        <v>1.9399264388839834</v>
      </c>
      <c r="AA232" s="294">
        <f t="shared" si="51"/>
        <v>7768.08313386961</v>
      </c>
      <c r="AB232" s="294">
        <f t="shared" si="52"/>
        <v>6473.402611558008</v>
      </c>
      <c r="AC232" s="295">
        <f t="shared" si="53"/>
        <v>2.211516140327741</v>
      </c>
      <c r="AD232" s="296">
        <f t="shared" si="54"/>
        <v>6165.14534434096</v>
      </c>
      <c r="AE232" s="277">
        <f t="shared" si="59"/>
        <v>2.3220919473441284</v>
      </c>
      <c r="AF232" s="297">
        <f t="shared" si="55"/>
        <v>0</v>
      </c>
      <c r="AG232" s="170">
        <f t="shared" si="56"/>
        <v>8156.487290563092</v>
      </c>
      <c r="AH232" s="269">
        <f t="shared" si="57"/>
        <v>97877.8474867571</v>
      </c>
      <c r="AI232" s="277">
        <f t="shared" si="58"/>
        <v>2.7400684978660714</v>
      </c>
      <c r="AJ232" s="170"/>
    </row>
    <row r="233" spans="1:36" ht="12.75">
      <c r="A233" s="4">
        <f t="shared" si="50"/>
        <v>172</v>
      </c>
      <c r="B233" s="228" t="s">
        <v>72</v>
      </c>
      <c r="C233" s="228">
        <v>29</v>
      </c>
      <c r="D233" s="228">
        <v>5</v>
      </c>
      <c r="E233" s="228">
        <v>2814.98</v>
      </c>
      <c r="F233" s="346"/>
      <c r="G233" s="272">
        <f>'[12]Расч по домам'!$Y$223</f>
        <v>0.7619319519996589</v>
      </c>
      <c r="H233" s="273">
        <f>'[11]Норм по домам'!$Q$229</f>
        <v>0.4528966083805893</v>
      </c>
      <c r="I233" s="227"/>
      <c r="J233" s="227">
        <f>'[14]Расч по домам'!$M$231</f>
        <v>0.07297248727193684</v>
      </c>
      <c r="K233" s="272">
        <f>'[16]Расч по домам'!$G$231</f>
        <v>0.0280884940533672</v>
      </c>
      <c r="L233" s="273">
        <f>'[6]Расч по домам'!$H$177</f>
        <v>0</v>
      </c>
      <c r="M233" s="227">
        <f>'[6]Расч по домам'!$H$177</f>
        <v>0</v>
      </c>
      <c r="N233" s="242">
        <v>0</v>
      </c>
      <c r="O233" s="274">
        <f>'[4]Расч. по домам на электр'!$P$225</f>
        <v>0.08929456936349957</v>
      </c>
      <c r="P233" s="227">
        <f>'[8]Расчет на дерат  и дез.'!$K$225</f>
        <v>0.009577806355048112</v>
      </c>
      <c r="Q233" s="227">
        <f>'[18]Расч. по домам на электр'!$P$225</f>
        <v>0.19482979267980546</v>
      </c>
      <c r="R233" s="291">
        <v>0.5</v>
      </c>
      <c r="S233" s="230">
        <v>0</v>
      </c>
      <c r="T233" s="227">
        <f>'[25]Расч по домам на посыпку и расч'!$H$130</f>
        <v>0.01198478410146266</v>
      </c>
      <c r="U233" s="227">
        <f>'[3]Расч по домам'!$M$232</f>
        <v>0.07508621278047947</v>
      </c>
      <c r="V233" s="231">
        <f t="shared" si="45"/>
        <v>2.196662706985848</v>
      </c>
      <c r="W233" s="231">
        <f t="shared" si="46"/>
        <v>2.3064958423351403</v>
      </c>
      <c r="X233" s="230">
        <f t="shared" si="47"/>
        <v>2.767795010802168</v>
      </c>
      <c r="Y233" s="298">
        <f t="shared" si="48"/>
        <v>2.8995947732213194</v>
      </c>
      <c r="Z233" s="293">
        <f t="shared" si="49"/>
        <v>2.4278903603527793</v>
      </c>
      <c r="AA233" s="294">
        <f t="shared" si="51"/>
        <v>7791.287599507887</v>
      </c>
      <c r="AB233" s="294">
        <f t="shared" si="52"/>
        <v>6492.739666256573</v>
      </c>
      <c r="AC233" s="295">
        <f t="shared" si="53"/>
        <v>2.767795010802168</v>
      </c>
      <c r="AD233" s="296">
        <f t="shared" si="54"/>
        <v>6183.5615869110225</v>
      </c>
      <c r="AE233" s="277">
        <f t="shared" si="59"/>
        <v>2.9061847613422764</v>
      </c>
      <c r="AF233" s="297">
        <f t="shared" si="55"/>
        <v>0</v>
      </c>
      <c r="AG233" s="170">
        <f t="shared" si="56"/>
        <v>8180.851979483281</v>
      </c>
      <c r="AH233" s="269">
        <f t="shared" si="57"/>
        <v>98170.22375379936</v>
      </c>
      <c r="AI233" s="277">
        <f t="shared" si="58"/>
        <v>3.429298018383886</v>
      </c>
      <c r="AJ233" s="170"/>
    </row>
    <row r="234" spans="1:36" ht="12.75">
      <c r="A234" s="4">
        <f t="shared" si="50"/>
        <v>173</v>
      </c>
      <c r="B234" s="329" t="s">
        <v>72</v>
      </c>
      <c r="C234" s="228">
        <v>31</v>
      </c>
      <c r="D234" s="228">
        <v>9</v>
      </c>
      <c r="E234" s="228">
        <v>4024.72</v>
      </c>
      <c r="F234" s="346"/>
      <c r="G234" s="272">
        <f>'[12]Расч по домам'!$Y$224</f>
        <v>0.4109663811180239</v>
      </c>
      <c r="H234" s="273">
        <f>'[11]Норм по домам'!$Q$230</f>
        <v>0.4587966083805892</v>
      </c>
      <c r="I234" s="227"/>
      <c r="J234" s="227">
        <f>'[14]Расч по домам'!$M$232</f>
        <v>0.07297248727193684</v>
      </c>
      <c r="K234" s="272">
        <f>'[16]Расч по домам'!$G$232</f>
        <v>0.0280884940533672</v>
      </c>
      <c r="L234" s="273">
        <f>'[17]Расч по домам'!$H$232</f>
        <v>0.3183193677271795</v>
      </c>
      <c r="M234" s="227">
        <f>'[15]Расч по домам'!$J$232</f>
        <v>0.3745602178536644</v>
      </c>
      <c r="N234" s="242">
        <f>'[10]Расч по домам'!$J$232</f>
        <v>0.20343327810744952</v>
      </c>
      <c r="O234" s="274">
        <f>'[4]Расч. по домам на электр'!$P$226</f>
        <v>0.0720404766356653</v>
      </c>
      <c r="P234" s="227">
        <f>'[8]Расчет на дерат  и дез.'!$K$226</f>
        <v>0.024719525002153363</v>
      </c>
      <c r="Q234" s="227">
        <f>'[18]Расч. по домам на электр'!$P$226</f>
        <v>0.20943642275372648</v>
      </c>
      <c r="R234" s="291">
        <v>0.5</v>
      </c>
      <c r="S234" s="230">
        <v>0</v>
      </c>
      <c r="T234" s="227">
        <f>'[25]Расч по домам на посыпку и расч'!$H$130</f>
        <v>0.01198478410146266</v>
      </c>
      <c r="U234" s="227">
        <f>'[3]Расч по домам'!$M$233</f>
        <v>0.06295865609840309</v>
      </c>
      <c r="V234" s="231">
        <f t="shared" si="45"/>
        <v>2.748276699103622</v>
      </c>
      <c r="W234" s="231">
        <f t="shared" si="46"/>
        <v>2.885690534058803</v>
      </c>
      <c r="X234" s="230">
        <f t="shared" si="47"/>
        <v>3.4628286408705633</v>
      </c>
      <c r="Y234" s="298">
        <f t="shared" si="48"/>
        <v>3.6277252428167808</v>
      </c>
      <c r="Z234" s="293">
        <f t="shared" si="49"/>
        <v>3.0375689832197925</v>
      </c>
      <c r="AA234" s="294">
        <f t="shared" si="51"/>
        <v>13936.915687484572</v>
      </c>
      <c r="AB234" s="294">
        <f t="shared" si="52"/>
        <v>11614.096406237144</v>
      </c>
      <c r="AC234" s="295">
        <f t="shared" si="53"/>
        <v>2.3334744326233134</v>
      </c>
      <c r="AD234" s="296">
        <f t="shared" si="54"/>
        <v>11061.044196416327</v>
      </c>
      <c r="AE234" s="277">
        <f>(G234+H234+J234+K234+O234+P234+Q234+R234+T234+U234)*1.05*1.2*1.05+(L234+M234+N234)*1.05*1.2</f>
        <v>3.579502362501729</v>
      </c>
      <c r="AF234" s="297">
        <f t="shared" si="55"/>
        <v>0.9492055159962303</v>
      </c>
      <c r="AG234" s="170">
        <f t="shared" si="56"/>
        <v>14406.494748407957</v>
      </c>
      <c r="AH234" s="269">
        <f t="shared" si="57"/>
        <v>172877.93698089547</v>
      </c>
      <c r="AI234" s="277">
        <f t="shared" si="58"/>
        <v>4.22381278775204</v>
      </c>
      <c r="AJ234" s="170"/>
    </row>
    <row r="235" spans="1:36" ht="12.75">
      <c r="A235" s="4">
        <f t="shared" si="50"/>
        <v>174</v>
      </c>
      <c r="B235" s="228" t="s">
        <v>72</v>
      </c>
      <c r="C235" s="228">
        <v>33</v>
      </c>
      <c r="D235" s="228">
        <v>9</v>
      </c>
      <c r="E235" s="228">
        <v>5983.53</v>
      </c>
      <c r="F235" s="346"/>
      <c r="G235" s="272">
        <f>'[12]Расч по домам'!$Y$225</f>
        <v>0.40707535111436455</v>
      </c>
      <c r="H235" s="273">
        <f>'[11]Норм по домам'!$Q$231</f>
        <v>0.4587966083805893</v>
      </c>
      <c r="I235" s="227"/>
      <c r="J235" s="227">
        <f>'[14]Расч по домам'!$M$233</f>
        <v>0.07297248727193684</v>
      </c>
      <c r="K235" s="272">
        <f>'[16]Расч по домам'!$G$233</f>
        <v>0.0280884940533672</v>
      </c>
      <c r="L235" s="273">
        <f>'[17]Расч по домам'!$H$233</f>
        <v>0.3183193677271795</v>
      </c>
      <c r="M235" s="227">
        <f>'[15]Расч по домам'!$J$233</f>
        <v>0.3778806348394665</v>
      </c>
      <c r="N235" s="242">
        <f>'[10]Расч по домам'!$J$233</f>
        <v>0.238</v>
      </c>
      <c r="O235" s="274">
        <f>'[4]Расч. по домам на электр'!$P$227</f>
        <v>0.07229116062987853</v>
      </c>
      <c r="P235" s="227">
        <f>'[8]Расчет на дерат  и дез.'!$K$227</f>
        <v>0.024844308738598567</v>
      </c>
      <c r="Q235" s="227">
        <f>'[18]Расч. по домам на электр'!$P$227</f>
        <v>0.2112578235008193</v>
      </c>
      <c r="R235" s="291">
        <v>0.5</v>
      </c>
      <c r="S235" s="230">
        <v>0</v>
      </c>
      <c r="T235" s="227">
        <f>'[25]Расч по домам на посыпку и расч'!$H$130</f>
        <v>0.01198478410146266</v>
      </c>
      <c r="U235" s="227">
        <f>'[3]Расч по домам'!$M$234</f>
        <v>0.06350618714264952</v>
      </c>
      <c r="V235" s="231">
        <f t="shared" si="45"/>
        <v>2.785017207500313</v>
      </c>
      <c r="W235" s="231">
        <f t="shared" si="46"/>
        <v>2.9242680678753286</v>
      </c>
      <c r="X235" s="230">
        <f t="shared" si="47"/>
        <v>3.5091216814503943</v>
      </c>
      <c r="Y235" s="298">
        <f t="shared" si="48"/>
        <v>3.676222713900413</v>
      </c>
      <c r="Z235" s="293">
        <f t="shared" si="49"/>
        <v>3.0781769135529777</v>
      </c>
      <c r="AA235" s="294">
        <f t="shared" si="51"/>
        <v>20996.934854608877</v>
      </c>
      <c r="AB235" s="294">
        <f t="shared" si="52"/>
        <v>17497.445712174063</v>
      </c>
      <c r="AC235" s="295">
        <f t="shared" si="53"/>
        <v>2.33202967821642</v>
      </c>
      <c r="AD235" s="296">
        <f t="shared" si="54"/>
        <v>16664.234011594344</v>
      </c>
      <c r="AE235" s="277">
        <f t="shared" si="59"/>
        <v>3.684577765522914</v>
      </c>
      <c r="AF235" s="297">
        <f t="shared" si="55"/>
        <v>0.9960800025666459</v>
      </c>
      <c r="AG235" s="170">
        <f t="shared" si="56"/>
        <v>22046.78159733932</v>
      </c>
      <c r="AH235" s="269">
        <f t="shared" si="57"/>
        <v>264561.37916807184</v>
      </c>
      <c r="AI235" s="277">
        <f t="shared" si="58"/>
        <v>4.3478017633170385</v>
      </c>
      <c r="AJ235" s="170"/>
    </row>
    <row r="236" spans="1:36" ht="12.75">
      <c r="A236" s="4">
        <f t="shared" si="50"/>
        <v>175</v>
      </c>
      <c r="B236" s="329" t="s">
        <v>72</v>
      </c>
      <c r="C236" s="228">
        <v>41</v>
      </c>
      <c r="D236" s="228">
        <v>9</v>
      </c>
      <c r="E236" s="228">
        <v>8677.81</v>
      </c>
      <c r="F236" s="346"/>
      <c r="G236" s="272">
        <f>'[12]Расч по домам'!$Y$226</f>
        <v>0.1992653280339932</v>
      </c>
      <c r="H236" s="273">
        <f>'[11]Норм по домам'!$Q$232</f>
        <v>0.4587966083805893</v>
      </c>
      <c r="I236" s="227"/>
      <c r="J236" s="227">
        <f>'[14]Расч по домам'!$M$234</f>
        <v>0.07297248727193682</v>
      </c>
      <c r="K236" s="272">
        <f>'[16]Расч по домам'!$G$234</f>
        <v>0.0280884940533672</v>
      </c>
      <c r="L236" s="273">
        <f>'[17]Расч по домам'!$H$234</f>
        <v>0.3183193677271795</v>
      </c>
      <c r="M236" s="227">
        <f>'[15]Расч по домам'!$J$234</f>
        <v>0.3474378904354901</v>
      </c>
      <c r="N236" s="242">
        <f>'[10]Расч по домам'!$J$234</f>
        <v>0.238</v>
      </c>
      <c r="O236" s="274">
        <f>'[4]Расч. по домам на электр'!$P$228</f>
        <v>0.06651894776992764</v>
      </c>
      <c r="P236" s="227">
        <f>'[8]Расчет на дерат  и дез.'!$K$228</f>
        <v>0.00038863203965055696</v>
      </c>
      <c r="Q236" s="227">
        <f>'[18]Расч. по домам на электр'!$P$228</f>
        <v>0.2168329664451622</v>
      </c>
      <c r="R236" s="291">
        <v>0.5</v>
      </c>
      <c r="S236" s="230">
        <v>0</v>
      </c>
      <c r="T236" s="227">
        <f>'[25]Расч по домам на посыпку и расч'!$H$130</f>
        <v>0.01198478410146266</v>
      </c>
      <c r="U236" s="227">
        <f>'[3]Расч по домам'!$M$235</f>
        <v>0.057939671240767786</v>
      </c>
      <c r="V236" s="231">
        <f t="shared" si="45"/>
        <v>2.516545177499527</v>
      </c>
      <c r="W236" s="231">
        <f t="shared" si="46"/>
        <v>2.642372436374503</v>
      </c>
      <c r="X236" s="230">
        <f t="shared" si="47"/>
        <v>3.1708469236494037</v>
      </c>
      <c r="Y236" s="298">
        <f t="shared" si="48"/>
        <v>3.321839634299376</v>
      </c>
      <c r="Z236" s="293">
        <f t="shared" si="49"/>
        <v>2.781444669867898</v>
      </c>
      <c r="AA236" s="294">
        <f t="shared" si="51"/>
        <v>27516.00714251403</v>
      </c>
      <c r="AB236" s="294">
        <f t="shared" si="52"/>
        <v>22930.005952095027</v>
      </c>
      <c r="AC236" s="295">
        <f t="shared" si="53"/>
        <v>2.03211277836444</v>
      </c>
      <c r="AD236" s="296">
        <f t="shared" si="54"/>
        <v>21838.10090675717</v>
      </c>
      <c r="AE236" s="277">
        <f>(G236+H236+J236+K236+O236+P236+Q236+R236+T236+U236)*1.05*1.2*1.05+(L236+M236+N236)*1.05*1.2</f>
        <v>3.2724525625676257</v>
      </c>
      <c r="AF236" s="297">
        <f t="shared" si="55"/>
        <v>0.9656372581626695</v>
      </c>
      <c r="AG236" s="170">
        <f t="shared" si="56"/>
        <v>28397.721571974966</v>
      </c>
      <c r="AH236" s="269">
        <f t="shared" si="57"/>
        <v>340772.6588636996</v>
      </c>
      <c r="AI236" s="277">
        <f t="shared" si="58"/>
        <v>3.861494023829798</v>
      </c>
      <c r="AJ236" s="170"/>
    </row>
    <row r="237" spans="1:36" ht="12.75">
      <c r="A237" s="4">
        <f t="shared" si="50"/>
        <v>176</v>
      </c>
      <c r="B237" s="228" t="s">
        <v>72</v>
      </c>
      <c r="C237" s="228">
        <v>43</v>
      </c>
      <c r="D237" s="228">
        <v>5</v>
      </c>
      <c r="E237" s="228">
        <v>2821</v>
      </c>
      <c r="F237" s="346"/>
      <c r="G237" s="272">
        <f>'[12]Расч по домам'!$Y$227</f>
        <v>0.5766407927685218</v>
      </c>
      <c r="H237" s="273">
        <f>'[11]Норм по домам'!$Q$233</f>
        <v>0.4528966083805892</v>
      </c>
      <c r="I237" s="227"/>
      <c r="J237" s="227">
        <f>'[14]Расч по домам'!$M$235</f>
        <v>0.07297248727193682</v>
      </c>
      <c r="K237" s="242">
        <f>'[16]Расч по домам'!$G$235</f>
        <v>0.0280884940533672</v>
      </c>
      <c r="L237" s="273">
        <f>'[6]Расч по домам'!$H$177</f>
        <v>0</v>
      </c>
      <c r="M237" s="227">
        <f>'[6]Расч по домам'!$H$177</f>
        <v>0</v>
      </c>
      <c r="N237" s="242">
        <v>0</v>
      </c>
      <c r="O237" s="274">
        <f>'[4]Расч. по домам на электр'!$P$229</f>
        <v>0.08908365975185262</v>
      </c>
      <c r="P237" s="227">
        <f>'[8]Расчет на дерат  и дез.'!$K$229</f>
        <v>0.009557367363818977</v>
      </c>
      <c r="Q237" s="227">
        <f>'[18]Расч. по домам на электр'!$P$229</f>
        <v>0.19436961378870093</v>
      </c>
      <c r="R237" s="291">
        <v>0.5</v>
      </c>
      <c r="S237" s="230">
        <v>0</v>
      </c>
      <c r="T237" s="227">
        <f>'[25]Расч по домам на посыпку и расч'!$H$130</f>
        <v>0.01198478410146266</v>
      </c>
      <c r="U237" s="227">
        <f>'[3]Расч по домам'!$M$236</f>
        <v>0.07490886264496223</v>
      </c>
      <c r="V237" s="231">
        <f t="shared" si="45"/>
        <v>2.0105026701252124</v>
      </c>
      <c r="W237" s="231">
        <f t="shared" si="46"/>
        <v>2.1110278036314734</v>
      </c>
      <c r="X237" s="230">
        <f t="shared" si="47"/>
        <v>2.533233364357768</v>
      </c>
      <c r="Y237" s="298">
        <f t="shared" si="48"/>
        <v>2.6538635245652804</v>
      </c>
      <c r="Z237" s="293">
        <f t="shared" si="49"/>
        <v>2.2221345301383932</v>
      </c>
      <c r="AA237" s="294">
        <f t="shared" si="51"/>
        <v>7146.251320853264</v>
      </c>
      <c r="AB237" s="294">
        <f t="shared" si="52"/>
        <v>5955.209434044386</v>
      </c>
      <c r="AC237" s="295">
        <f t="shared" si="53"/>
        <v>2.533233364357768</v>
      </c>
      <c r="AD237" s="296">
        <f t="shared" si="54"/>
        <v>5671.628032423224</v>
      </c>
      <c r="AE237" s="277">
        <f t="shared" si="59"/>
        <v>2.6598950325756565</v>
      </c>
      <c r="AF237" s="297">
        <f t="shared" si="55"/>
        <v>0</v>
      </c>
      <c r="AG237" s="170">
        <f t="shared" si="56"/>
        <v>7503.563886895927</v>
      </c>
      <c r="AH237" s="269">
        <f t="shared" si="57"/>
        <v>90042.76664275111</v>
      </c>
      <c r="AI237" s="277">
        <f t="shared" si="58"/>
        <v>3.1386761384392745</v>
      </c>
      <c r="AJ237" s="170"/>
    </row>
    <row r="238" spans="1:36" ht="12.75" customHeight="1" thickBot="1">
      <c r="A238" s="14">
        <v>177</v>
      </c>
      <c r="B238" s="228" t="s">
        <v>72</v>
      </c>
      <c r="C238" s="228">
        <v>47</v>
      </c>
      <c r="D238" s="228">
        <v>5</v>
      </c>
      <c r="E238" s="228">
        <v>4207.6</v>
      </c>
      <c r="F238" s="330"/>
      <c r="G238" s="227">
        <f>'[12]Расч по домам'!$Y$228</f>
        <v>0.40915506184364797</v>
      </c>
      <c r="H238" s="274">
        <f>'[11]Норм по домам'!$Q$234</f>
        <v>0.4528966083805892</v>
      </c>
      <c r="I238" s="227"/>
      <c r="J238" s="227">
        <f>'[14]Расч по домам'!$M$236</f>
        <v>0.07297248727193684</v>
      </c>
      <c r="K238" s="242">
        <f>'[16]Расч по домам'!$G$236</f>
        <v>0.0280884940533672</v>
      </c>
      <c r="L238" s="273">
        <f>'[6]Расч по домам'!$H$177</f>
        <v>0</v>
      </c>
      <c r="M238" s="227">
        <f>'[6]Расч по домам'!$H$177</f>
        <v>0</v>
      </c>
      <c r="N238" s="227">
        <v>0</v>
      </c>
      <c r="O238" s="333">
        <f>'[4]Расч. по домам на электр'!$P$230</f>
        <v>0.08894176991295376</v>
      </c>
      <c r="P238" s="284">
        <f>'[8]Расчет на дерат  и дез.'!$K$230</f>
        <v>0.009644571727350507</v>
      </c>
      <c r="Q238" s="284">
        <f>'[18]Расч. по домам на электр'!$P$230</f>
        <v>0.19522583709332697</v>
      </c>
      <c r="R238" s="291">
        <v>0.5</v>
      </c>
      <c r="S238" s="230">
        <v>0</v>
      </c>
      <c r="T238" s="227">
        <f>'[25]Расч по домам на посыпку и расч'!$H$130</f>
        <v>0.01198478410146266</v>
      </c>
      <c r="U238" s="284">
        <f>'[3]Расч по домам'!$M$237</f>
        <v>0.07523884587983852</v>
      </c>
      <c r="V238" s="231">
        <f t="shared" si="45"/>
        <v>1.8441484602644738</v>
      </c>
      <c r="W238" s="231">
        <f t="shared" si="46"/>
        <v>1.9363558832776975</v>
      </c>
      <c r="X238" s="230">
        <f t="shared" si="47"/>
        <v>2.3236270599332367</v>
      </c>
      <c r="Y238" s="298">
        <f t="shared" si="48"/>
        <v>2.4342759675491052</v>
      </c>
      <c r="Z238" s="293">
        <f t="shared" si="49"/>
        <v>2.038269350818629</v>
      </c>
      <c r="AA238" s="294">
        <f t="shared" si="51"/>
        <v>9776.893217375087</v>
      </c>
      <c r="AB238" s="294">
        <f t="shared" si="52"/>
        <v>8147.41101447924</v>
      </c>
      <c r="AC238" s="295">
        <f t="shared" si="53"/>
        <v>2.3236270599332367</v>
      </c>
      <c r="AD238" s="296">
        <f t="shared" si="54"/>
        <v>7759.439061408801</v>
      </c>
      <c r="AE238" s="277">
        <f t="shared" si="59"/>
        <v>2.4398084129298985</v>
      </c>
      <c r="AF238" s="297">
        <f t="shared" si="55"/>
        <v>0</v>
      </c>
      <c r="AG238" s="170">
        <f t="shared" si="56"/>
        <v>10265.73787824384</v>
      </c>
      <c r="AH238" s="269">
        <f t="shared" si="57"/>
        <v>123188.8545389261</v>
      </c>
      <c r="AI238" s="277">
        <f t="shared" si="58"/>
        <v>2.87897392725728</v>
      </c>
      <c r="AJ238" s="170"/>
    </row>
    <row r="239" spans="1:36" ht="15.75" customHeight="1" hidden="1" thickBot="1">
      <c r="A239" s="14">
        <f aca="true" t="shared" si="60" ref="A239:A244">120+1</f>
        <v>121</v>
      </c>
      <c r="B239" s="338" t="s">
        <v>19</v>
      </c>
      <c r="C239" s="228"/>
      <c r="D239" s="347"/>
      <c r="E239" s="348">
        <f>SUM(E181:E238)</f>
        <v>224243.62000000005</v>
      </c>
      <c r="F239" s="349"/>
      <c r="G239" s="347"/>
      <c r="H239" s="347"/>
      <c r="I239" s="347"/>
      <c r="J239" s="347"/>
      <c r="K239" s="350"/>
      <c r="L239" s="351"/>
      <c r="M239" s="352"/>
      <c r="N239" s="353"/>
      <c r="O239" s="354"/>
      <c r="P239" s="352"/>
      <c r="Q239" s="352"/>
      <c r="R239" s="352"/>
      <c r="S239" s="352"/>
      <c r="T239" s="227"/>
      <c r="U239" s="355"/>
      <c r="V239" s="355"/>
      <c r="W239" s="350"/>
      <c r="X239" s="230"/>
      <c r="Y239" s="356"/>
      <c r="Z239" s="357"/>
      <c r="AA239" s="294"/>
      <c r="AB239" s="294">
        <f t="shared" si="52"/>
        <v>0</v>
      </c>
      <c r="AC239" s="295"/>
      <c r="AD239" s="296">
        <f t="shared" si="54"/>
        <v>0</v>
      </c>
      <c r="AE239" s="277">
        <f t="shared" si="59"/>
        <v>0</v>
      </c>
      <c r="AF239" s="297">
        <f t="shared" si="55"/>
        <v>0</v>
      </c>
      <c r="AG239" s="170">
        <f t="shared" si="56"/>
        <v>0</v>
      </c>
      <c r="AH239" s="269">
        <f t="shared" si="57"/>
        <v>0</v>
      </c>
      <c r="AI239" s="277">
        <f t="shared" si="58"/>
        <v>0</v>
      </c>
      <c r="AJ239" s="170"/>
    </row>
    <row r="240" spans="1:36" ht="0.75" customHeight="1" hidden="1" thickBot="1">
      <c r="A240" s="14">
        <f t="shared" si="60"/>
        <v>121</v>
      </c>
      <c r="B240" s="228"/>
      <c r="C240" s="228"/>
      <c r="D240" s="228"/>
      <c r="E240" s="228"/>
      <c r="F240" s="228"/>
      <c r="G240" s="228"/>
      <c r="H240" s="228"/>
      <c r="I240" s="228"/>
      <c r="J240" s="228"/>
      <c r="K240" s="265"/>
      <c r="L240" s="358"/>
      <c r="M240" s="228"/>
      <c r="N240" s="359"/>
      <c r="O240" s="240"/>
      <c r="P240" s="228"/>
      <c r="Q240" s="228"/>
      <c r="R240" s="228"/>
      <c r="S240" s="228"/>
      <c r="T240" s="227">
        <v>0</v>
      </c>
      <c r="U240" s="228"/>
      <c r="V240" s="228"/>
      <c r="W240" s="265"/>
      <c r="X240" s="230"/>
      <c r="Y240" s="298"/>
      <c r="Z240" s="360"/>
      <c r="AA240" s="294">
        <f t="shared" si="51"/>
        <v>0</v>
      </c>
      <c r="AB240" s="294">
        <f t="shared" si="52"/>
        <v>0</v>
      </c>
      <c r="AC240" s="295">
        <f t="shared" si="53"/>
        <v>0</v>
      </c>
      <c r="AD240" s="296">
        <f t="shared" si="54"/>
        <v>0</v>
      </c>
      <c r="AE240" s="277">
        <f t="shared" si="59"/>
        <v>0</v>
      </c>
      <c r="AF240" s="297">
        <f t="shared" si="55"/>
        <v>0</v>
      </c>
      <c r="AG240" s="170">
        <f t="shared" si="56"/>
        <v>0</v>
      </c>
      <c r="AH240" s="269">
        <f t="shared" si="57"/>
        <v>0</v>
      </c>
      <c r="AI240" s="277">
        <f t="shared" si="58"/>
        <v>0</v>
      </c>
      <c r="AJ240" s="170"/>
    </row>
    <row r="241" spans="1:36" ht="18.75" customHeight="1" hidden="1" thickBot="1">
      <c r="A241" s="14">
        <f t="shared" si="60"/>
        <v>121</v>
      </c>
      <c r="B241" s="228"/>
      <c r="C241" s="228"/>
      <c r="D241" s="228"/>
      <c r="E241" s="228"/>
      <c r="F241" s="228"/>
      <c r="G241" s="228"/>
      <c r="H241" s="228"/>
      <c r="I241" s="228"/>
      <c r="J241" s="228"/>
      <c r="K241" s="265"/>
      <c r="L241" s="358"/>
      <c r="M241" s="228"/>
      <c r="N241" s="359"/>
      <c r="O241" s="240"/>
      <c r="P241" s="228"/>
      <c r="Q241" s="228"/>
      <c r="R241" s="228"/>
      <c r="S241" s="228"/>
      <c r="T241" s="227">
        <v>0</v>
      </c>
      <c r="U241" s="228"/>
      <c r="V241" s="228"/>
      <c r="W241" s="265"/>
      <c r="X241" s="230"/>
      <c r="Y241" s="298"/>
      <c r="Z241" s="360"/>
      <c r="AA241" s="294">
        <f t="shared" si="51"/>
        <v>0</v>
      </c>
      <c r="AB241" s="294">
        <f t="shared" si="52"/>
        <v>0</v>
      </c>
      <c r="AC241" s="295">
        <f t="shared" si="53"/>
        <v>0</v>
      </c>
      <c r="AD241" s="296">
        <f t="shared" si="54"/>
        <v>0</v>
      </c>
      <c r="AE241" s="277">
        <f t="shared" si="59"/>
        <v>0</v>
      </c>
      <c r="AF241" s="297">
        <f t="shared" si="55"/>
        <v>0</v>
      </c>
      <c r="AG241" s="170">
        <f t="shared" si="56"/>
        <v>0</v>
      </c>
      <c r="AH241" s="269">
        <f t="shared" si="57"/>
        <v>0</v>
      </c>
      <c r="AI241" s="277">
        <f t="shared" si="58"/>
        <v>0</v>
      </c>
      <c r="AJ241" s="170"/>
    </row>
    <row r="242" spans="1:36" ht="18.75" customHeight="1" hidden="1" thickBot="1">
      <c r="A242" s="14">
        <f t="shared" si="60"/>
        <v>121</v>
      </c>
      <c r="B242" s="253"/>
      <c r="C242" s="253"/>
      <c r="D242" s="253"/>
      <c r="E242" s="255"/>
      <c r="F242" s="255"/>
      <c r="G242" s="256"/>
      <c r="H242" s="257"/>
      <c r="I242" s="258"/>
      <c r="J242" s="258"/>
      <c r="K242" s="361"/>
      <c r="L242" s="362"/>
      <c r="M242" s="264"/>
      <c r="N242" s="343"/>
      <c r="O242" s="263"/>
      <c r="P242" s="264"/>
      <c r="Q242" s="264"/>
      <c r="R242" s="264"/>
      <c r="S242" s="228"/>
      <c r="T242" s="227">
        <v>0</v>
      </c>
      <c r="U242" s="264"/>
      <c r="V242" s="265"/>
      <c r="W242" s="265"/>
      <c r="X242" s="230"/>
      <c r="Y242" s="298">
        <v>20</v>
      </c>
      <c r="Z242" s="293">
        <v>20</v>
      </c>
      <c r="AA242" s="294">
        <f t="shared" si="51"/>
        <v>0</v>
      </c>
      <c r="AB242" s="294">
        <f t="shared" si="52"/>
        <v>0</v>
      </c>
      <c r="AC242" s="295">
        <f t="shared" si="53"/>
        <v>0</v>
      </c>
      <c r="AD242" s="296">
        <f t="shared" si="54"/>
        <v>0</v>
      </c>
      <c r="AE242" s="277">
        <f t="shared" si="59"/>
        <v>0</v>
      </c>
      <c r="AF242" s="297">
        <f t="shared" si="55"/>
        <v>0</v>
      </c>
      <c r="AG242" s="170">
        <f t="shared" si="56"/>
        <v>0</v>
      </c>
      <c r="AH242" s="269">
        <f t="shared" si="57"/>
        <v>0</v>
      </c>
      <c r="AI242" s="277">
        <f t="shared" si="58"/>
        <v>0</v>
      </c>
      <c r="AJ242" s="170"/>
    </row>
    <row r="243" spans="1:36" ht="9" customHeight="1" hidden="1" thickBot="1">
      <c r="A243" s="14">
        <f t="shared" si="60"/>
        <v>121</v>
      </c>
      <c r="B243" s="363"/>
      <c r="C243" s="416"/>
      <c r="D243" s="419"/>
      <c r="E243" s="420"/>
      <c r="F243" s="420"/>
      <c r="G243" s="421"/>
      <c r="H243" s="424"/>
      <c r="I243" s="425"/>
      <c r="J243" s="425"/>
      <c r="K243" s="425"/>
      <c r="L243" s="422"/>
      <c r="M243" s="419"/>
      <c r="N243" s="421"/>
      <c r="O243" s="432"/>
      <c r="P243" s="419"/>
      <c r="Q243" s="419"/>
      <c r="R243" s="419"/>
      <c r="S243" s="419"/>
      <c r="T243" s="227">
        <v>0</v>
      </c>
      <c r="U243" s="419"/>
      <c r="V243" s="435"/>
      <c r="W243" s="429"/>
      <c r="X243" s="428"/>
      <c r="Y243" s="436" t="s">
        <v>22</v>
      </c>
      <c r="Z243" s="440" t="s">
        <v>52</v>
      </c>
      <c r="AA243" s="294">
        <f t="shared" si="51"/>
        <v>0</v>
      </c>
      <c r="AB243" s="294">
        <f t="shared" si="52"/>
        <v>0</v>
      </c>
      <c r="AC243" s="295">
        <f t="shared" si="53"/>
        <v>0</v>
      </c>
      <c r="AD243" s="296">
        <f t="shared" si="54"/>
        <v>0</v>
      </c>
      <c r="AE243" s="277">
        <f t="shared" si="59"/>
        <v>0</v>
      </c>
      <c r="AF243" s="297">
        <f t="shared" si="55"/>
        <v>0</v>
      </c>
      <c r="AG243" s="170">
        <f t="shared" si="56"/>
        <v>0</v>
      </c>
      <c r="AH243" s="269">
        <f t="shared" si="57"/>
        <v>0</v>
      </c>
      <c r="AI243" s="277">
        <f t="shared" si="58"/>
        <v>0</v>
      </c>
      <c r="AJ243" s="170"/>
    </row>
    <row r="244" spans="1:36" ht="12" customHeight="1" hidden="1" thickBot="1">
      <c r="A244" s="14">
        <f t="shared" si="60"/>
        <v>121</v>
      </c>
      <c r="B244" s="363"/>
      <c r="C244" s="416"/>
      <c r="D244" s="413"/>
      <c r="E244" s="398"/>
      <c r="F244" s="398"/>
      <c r="G244" s="402"/>
      <c r="H244" s="249"/>
      <c r="I244" s="251"/>
      <c r="J244" s="364"/>
      <c r="K244" s="365"/>
      <c r="L244" s="423"/>
      <c r="M244" s="391"/>
      <c r="N244" s="402"/>
      <c r="O244" s="400"/>
      <c r="P244" s="391"/>
      <c r="Q244" s="391"/>
      <c r="R244" s="391"/>
      <c r="S244" s="391"/>
      <c r="T244" s="227">
        <v>0</v>
      </c>
      <c r="U244" s="391"/>
      <c r="V244" s="431"/>
      <c r="W244" s="418"/>
      <c r="X244" s="428"/>
      <c r="Y244" s="427"/>
      <c r="Z244" s="434"/>
      <c r="AA244" s="294">
        <f t="shared" si="51"/>
        <v>0</v>
      </c>
      <c r="AB244" s="294">
        <f t="shared" si="52"/>
        <v>0</v>
      </c>
      <c r="AC244" s="295">
        <f t="shared" si="53"/>
        <v>0</v>
      </c>
      <c r="AD244" s="296">
        <f t="shared" si="54"/>
        <v>0</v>
      </c>
      <c r="AE244" s="277">
        <f t="shared" si="59"/>
        <v>0</v>
      </c>
      <c r="AF244" s="297">
        <f t="shared" si="55"/>
        <v>0</v>
      </c>
      <c r="AG244" s="170">
        <f t="shared" si="56"/>
        <v>0</v>
      </c>
      <c r="AH244" s="269">
        <f t="shared" si="57"/>
        <v>0</v>
      </c>
      <c r="AI244" s="277">
        <f t="shared" si="58"/>
        <v>0</v>
      </c>
      <c r="AJ244" s="170"/>
    </row>
    <row r="245" spans="1:36" ht="12.75">
      <c r="A245" s="14">
        <v>178</v>
      </c>
      <c r="B245" s="228" t="s">
        <v>77</v>
      </c>
      <c r="C245" s="366" t="s">
        <v>23</v>
      </c>
      <c r="D245" s="228">
        <v>2</v>
      </c>
      <c r="E245" s="228">
        <v>454.5</v>
      </c>
      <c r="F245" s="227"/>
      <c r="G245" s="272">
        <f>'[12]Расч по домам'!$Y$409</f>
        <v>0.5247228980711405</v>
      </c>
      <c r="H245" s="367">
        <f>'[11]Норм по домам'!$Q$242</f>
        <v>0.45169660838058934</v>
      </c>
      <c r="I245" s="368"/>
      <c r="J245" s="227">
        <f>'[14]Расч по домам'!$M$245</f>
        <v>0.07297248727193684</v>
      </c>
      <c r="K245" s="369">
        <f>'[16]Расч по домам'!$G$245</f>
        <v>0.0280884940533672</v>
      </c>
      <c r="L245" s="273">
        <v>0</v>
      </c>
      <c r="M245" s="227">
        <v>0</v>
      </c>
      <c r="N245" s="242">
        <v>0</v>
      </c>
      <c r="O245" s="274">
        <f>'[4]Расч. по домам на электр'!$P$237</f>
        <v>0.08972669220945083</v>
      </c>
      <c r="P245" s="227">
        <f>'[8]Расчет на дерат  и дез.'!$K$237</f>
        <v>0.013215144847818118</v>
      </c>
      <c r="Q245" s="227">
        <f>'[18]Расч. по домам на электр'!$P$237</f>
        <v>0.6653465346534653</v>
      </c>
      <c r="R245" s="288">
        <v>0.5</v>
      </c>
      <c r="S245" s="227">
        <v>0</v>
      </c>
      <c r="T245" s="227">
        <f>'[25]Расч по домам на посыпку и расч'!$H$130</f>
        <v>0.01198478410146266</v>
      </c>
      <c r="U245" s="227">
        <f>'[3]Расч по домам'!$M$246</f>
        <v>0.041309477081041435</v>
      </c>
      <c r="V245" s="230">
        <f>U245+T245+S245+R245+Q245+P245+O245+N245+M245+L245+K245+J245+I245+H245+G245+F245</f>
        <v>2.399063120670272</v>
      </c>
      <c r="W245" s="231">
        <f>V245*1.05</f>
        <v>2.519016276703786</v>
      </c>
      <c r="X245" s="230">
        <f>W245*1.2</f>
        <v>3.022819532044543</v>
      </c>
      <c r="Y245" s="298">
        <f>V245*1.1*1.2</f>
        <v>3.166763319284759</v>
      </c>
      <c r="Z245" s="370">
        <f>W245/0.95</f>
        <v>2.6515960807408274</v>
      </c>
      <c r="AA245" s="294">
        <f t="shared" si="51"/>
        <v>1373.8714773142447</v>
      </c>
      <c r="AB245" s="294">
        <f t="shared" si="52"/>
        <v>1144.8928977618707</v>
      </c>
      <c r="AC245" s="295">
        <f t="shared" si="53"/>
        <v>3.0228195320445432</v>
      </c>
      <c r="AD245" s="296">
        <f t="shared" si="54"/>
        <v>1090.3741883446387</v>
      </c>
      <c r="AE245" s="277">
        <f t="shared" si="59"/>
        <v>3.17396050864677</v>
      </c>
      <c r="AF245" s="297">
        <f t="shared" si="55"/>
        <v>0</v>
      </c>
      <c r="AG245" s="170">
        <f t="shared" si="56"/>
        <v>1442.565051179957</v>
      </c>
      <c r="AH245" s="269">
        <f t="shared" si="57"/>
        <v>17310.780614159485</v>
      </c>
      <c r="AI245" s="277">
        <f t="shared" si="58"/>
        <v>3.7452734002031884</v>
      </c>
      <c r="AJ245" s="170"/>
    </row>
    <row r="246" spans="1:36" ht="12.75" customHeight="1" hidden="1">
      <c r="A246" s="4">
        <f>120+1</f>
        <v>121</v>
      </c>
      <c r="B246" s="228" t="s">
        <v>73</v>
      </c>
      <c r="C246" s="228">
        <v>15</v>
      </c>
      <c r="D246" s="228">
        <v>5</v>
      </c>
      <c r="E246" s="228"/>
      <c r="F246" s="227"/>
      <c r="G246" s="272"/>
      <c r="H246" s="273"/>
      <c r="I246" s="227"/>
      <c r="J246" s="284"/>
      <c r="K246" s="334"/>
      <c r="L246" s="273"/>
      <c r="M246" s="227"/>
      <c r="N246" s="242"/>
      <c r="O246" s="274"/>
      <c r="P246" s="227"/>
      <c r="Q246" s="227"/>
      <c r="R246" s="288">
        <v>0.5</v>
      </c>
      <c r="S246" s="227"/>
      <c r="T246" s="227">
        <f>'[25]Расч по домам на посыпку и расч'!$H$130</f>
        <v>0.01198478410146266</v>
      </c>
      <c r="U246" s="227"/>
      <c r="V246" s="230"/>
      <c r="W246" s="231"/>
      <c r="X246" s="230"/>
      <c r="Y246" s="298"/>
      <c r="Z246" s="370"/>
      <c r="AA246" s="294">
        <f t="shared" si="51"/>
        <v>0</v>
      </c>
      <c r="AB246" s="294">
        <f t="shared" si="52"/>
        <v>0</v>
      </c>
      <c r="AC246" s="295">
        <f t="shared" si="53"/>
        <v>0.6451008279678428</v>
      </c>
      <c r="AD246" s="296">
        <f t="shared" si="54"/>
        <v>0</v>
      </c>
      <c r="AE246" s="277">
        <f t="shared" si="59"/>
        <v>0</v>
      </c>
      <c r="AF246" s="297">
        <f t="shared" si="55"/>
        <v>0</v>
      </c>
      <c r="AG246" s="170">
        <f t="shared" si="56"/>
        <v>0</v>
      </c>
      <c r="AH246" s="269">
        <f t="shared" si="57"/>
        <v>0</v>
      </c>
      <c r="AI246" s="277">
        <f t="shared" si="58"/>
        <v>0</v>
      </c>
      <c r="AJ246" s="170"/>
    </row>
    <row r="247" spans="1:36" ht="12.75">
      <c r="A247" s="4">
        <v>179</v>
      </c>
      <c r="B247" s="329" t="s">
        <v>135</v>
      </c>
      <c r="C247" s="228">
        <v>54</v>
      </c>
      <c r="D247" s="228">
        <v>9</v>
      </c>
      <c r="E247" s="228">
        <v>4383.2</v>
      </c>
      <c r="F247" s="227"/>
      <c r="G247" s="272">
        <f>'[12]Расч по домам'!$Y$239</f>
        <v>0.21760251926263918</v>
      </c>
      <c r="H247" s="273">
        <f>'[11]Норм по домам'!$Q$244</f>
        <v>0.42360951160639565</v>
      </c>
      <c r="I247" s="227"/>
      <c r="J247" s="284">
        <f>'[14]Расч по домам'!$M$247</f>
        <v>0.07297248727193682</v>
      </c>
      <c r="K247" s="334">
        <f>'[16]Расч по домам'!$G$247</f>
        <v>0.0280884940533672</v>
      </c>
      <c r="L247" s="273">
        <f>'[17]Расч по домам'!$H$247</f>
        <v>0.3183193677271795</v>
      </c>
      <c r="M247" s="227">
        <f>'[15]Расч по домам'!$J$247</f>
        <v>0.16853744158486686</v>
      </c>
      <c r="N247" s="242">
        <f>'[10]Расч по домам'!$J$247</f>
        <v>0.1972139614963218</v>
      </c>
      <c r="O247" s="274">
        <f>'[4]Расч. по домам на электр'!$P$239</f>
        <v>0.14032247543692322</v>
      </c>
      <c r="P247" s="227">
        <f>'[8]Расчет на дерат  и дез.'!$K$239</f>
        <v>0.036953766654498996</v>
      </c>
      <c r="Q247" s="227">
        <f>'[18]Расч. по домам на электр'!$P$239</f>
        <v>0.13595241821881357</v>
      </c>
      <c r="R247" s="288">
        <v>0.5</v>
      </c>
      <c r="S247" s="227">
        <v>0</v>
      </c>
      <c r="T247" s="227">
        <f>'[25]Расч по домам на посыпку и расч'!$H$130</f>
        <v>0.01198478410146266</v>
      </c>
      <c r="U247" s="227">
        <f>'[3]Расч по домам'!$M$248</f>
        <v>0.08973436218500548</v>
      </c>
      <c r="V247" s="230">
        <f aca="true" t="shared" si="61" ref="V247:V308">U247+T247+S247+R247+Q247+P247+O247+N247+M247+L247+K247+J247+I247+H247+G247+F247</f>
        <v>2.341291589599411</v>
      </c>
      <c r="W247" s="231">
        <f aca="true" t="shared" si="62" ref="W247:W310">V247*1.05</f>
        <v>2.458356169079382</v>
      </c>
      <c r="X247" s="230">
        <f aca="true" t="shared" si="63" ref="X247:X310">W247*1.2</f>
        <v>2.950027402895258</v>
      </c>
      <c r="Y247" s="298">
        <f aca="true" t="shared" si="64" ref="Y247:Y308">V247*1.1*1.2</f>
        <v>3.090504898271223</v>
      </c>
      <c r="Z247" s="370">
        <f aca="true" t="shared" si="65" ref="Z247:Z310">W247/0.95</f>
        <v>2.5877433358730335</v>
      </c>
      <c r="AA247" s="294">
        <f t="shared" si="51"/>
        <v>12930.560112370495</v>
      </c>
      <c r="AB247" s="294">
        <f t="shared" si="52"/>
        <v>10775.466760308746</v>
      </c>
      <c r="AC247" s="295">
        <f t="shared" si="53"/>
        <v>2.0880982316767143</v>
      </c>
      <c r="AD247" s="296">
        <f t="shared" si="54"/>
        <v>10262.349295532138</v>
      </c>
      <c r="AE247" s="277">
        <f>(G247+H247+J247+K247+O247+P247+Q247+R247+T247+U247)*1.05*1.2*1.05+(L247+M247+N247)*1.05*1.2</f>
        <v>3.0544323144790937</v>
      </c>
      <c r="AF247" s="297">
        <f t="shared" si="55"/>
        <v>0.7353464007974118</v>
      </c>
      <c r="AG247" s="170">
        <f t="shared" si="56"/>
        <v>13388.187720824762</v>
      </c>
      <c r="AH247" s="269">
        <f t="shared" si="57"/>
        <v>160658.25264989716</v>
      </c>
      <c r="AI247" s="277">
        <f t="shared" si="58"/>
        <v>3.6042301310853304</v>
      </c>
      <c r="AJ247" s="170"/>
    </row>
    <row r="248" spans="1:36" ht="12.75">
      <c r="A248" s="4">
        <v>180</v>
      </c>
      <c r="B248" s="329" t="s">
        <v>135</v>
      </c>
      <c r="C248" s="228">
        <v>56</v>
      </c>
      <c r="D248" s="228">
        <v>9</v>
      </c>
      <c r="E248" s="228">
        <v>4325.4</v>
      </c>
      <c r="F248" s="227"/>
      <c r="G248" s="272">
        <f>'[12]Расч по домам'!$Y$240</f>
        <v>0.23914450976772864</v>
      </c>
      <c r="H248" s="273">
        <f>'[11]Норм по домам'!$Q$245</f>
        <v>0.4236095116063957</v>
      </c>
      <c r="I248" s="227"/>
      <c r="J248" s="284">
        <f>'[14]Расч по домам'!$M$248</f>
        <v>0.07297248727193685</v>
      </c>
      <c r="K248" s="334">
        <f>'[16]Расч по домам'!$G$248</f>
        <v>0.0280884940533672</v>
      </c>
      <c r="L248" s="273">
        <f>'[17]Расч по домам'!$H$248</f>
        <v>0.3183193677271795</v>
      </c>
      <c r="M248" s="227">
        <f>'[15]Расч по домам'!$J$248</f>
        <v>0.17445493681433133</v>
      </c>
      <c r="N248" s="242">
        <f>'[10]Расч по домам'!$J$248</f>
        <v>0.20413831412303846</v>
      </c>
      <c r="O248" s="274">
        <f>'[4]Расч. по домам на электр'!$P$240</f>
        <v>0.1461106508727768</v>
      </c>
      <c r="P248" s="227">
        <f>'[8]Расчет на дерат  и дез.'!$K$240</f>
        <v>0.037837155715849016</v>
      </c>
      <c r="Q248" s="227">
        <f>'[18]Расч. по домам на электр'!$P$240</f>
        <v>0.1377123547655418</v>
      </c>
      <c r="R248" s="288">
        <v>0.5</v>
      </c>
      <c r="S248" s="227">
        <v>0</v>
      </c>
      <c r="T248" s="227">
        <f>'[25]Расч по домам на посыпку и расч'!$H$130</f>
        <v>0.01198478410146266</v>
      </c>
      <c r="U248" s="227">
        <f>'[3]Расч по домам'!$M$249</f>
        <v>0.09179863876930673</v>
      </c>
      <c r="V248" s="230">
        <f t="shared" si="61"/>
        <v>2.3861712055889144</v>
      </c>
      <c r="W248" s="231">
        <f t="shared" si="62"/>
        <v>2.50547976586836</v>
      </c>
      <c r="X248" s="230">
        <f t="shared" si="63"/>
        <v>3.006575719042032</v>
      </c>
      <c r="Y248" s="298">
        <f t="shared" si="64"/>
        <v>3.1497459913773675</v>
      </c>
      <c r="Z248" s="370">
        <f t="shared" si="65"/>
        <v>2.637347121966695</v>
      </c>
      <c r="AA248" s="294">
        <f t="shared" si="51"/>
        <v>13004.642615144403</v>
      </c>
      <c r="AB248" s="294">
        <f t="shared" si="52"/>
        <v>10837.202179287004</v>
      </c>
      <c r="AC248" s="295">
        <f t="shared" si="53"/>
        <v>2.1284658195247004</v>
      </c>
      <c r="AD248" s="296">
        <f t="shared" si="54"/>
        <v>10321.14493265429</v>
      </c>
      <c r="AE248" s="277">
        <f>(G248+H248+J248+K248+O248+P248+Q248+R248+T248+U248)*1.05*1.2*1.05+(L248+M248+N248)*1.05*1.2</f>
        <v>3.1129990100182674</v>
      </c>
      <c r="AF248" s="297">
        <f t="shared" si="55"/>
        <v>0.7499885803365393</v>
      </c>
      <c r="AG248" s="170">
        <f t="shared" si="56"/>
        <v>13464.965917933012</v>
      </c>
      <c r="AH248" s="269">
        <f t="shared" si="57"/>
        <v>161579.59101519614</v>
      </c>
      <c r="AI248" s="277">
        <f t="shared" si="58"/>
        <v>3.6733388318215554</v>
      </c>
      <c r="AJ248" s="170"/>
    </row>
    <row r="249" spans="1:36" ht="12.75" customHeight="1" hidden="1">
      <c r="A249" s="4">
        <f>120+1</f>
        <v>121</v>
      </c>
      <c r="B249" s="228" t="s">
        <v>33</v>
      </c>
      <c r="C249" s="228">
        <v>2</v>
      </c>
      <c r="D249" s="228">
        <v>2</v>
      </c>
      <c r="E249" s="228"/>
      <c r="F249" s="227"/>
      <c r="G249" s="272"/>
      <c r="H249" s="273"/>
      <c r="I249" s="227"/>
      <c r="J249" s="284"/>
      <c r="K249" s="334"/>
      <c r="L249" s="273"/>
      <c r="M249" s="227"/>
      <c r="N249" s="242"/>
      <c r="O249" s="274"/>
      <c r="P249" s="227"/>
      <c r="Q249" s="227"/>
      <c r="R249" s="288">
        <v>0.5</v>
      </c>
      <c r="S249" s="227"/>
      <c r="T249" s="227">
        <f>'[25]Расч по домам на посыпку и расч'!$H$130</f>
        <v>0.01198478410146266</v>
      </c>
      <c r="U249" s="227"/>
      <c r="V249" s="230"/>
      <c r="W249" s="231">
        <f t="shared" si="62"/>
        <v>0</v>
      </c>
      <c r="X249" s="230">
        <f t="shared" si="63"/>
        <v>0</v>
      </c>
      <c r="Y249" s="298"/>
      <c r="Z249" s="370">
        <f t="shared" si="65"/>
        <v>0</v>
      </c>
      <c r="AA249" s="294">
        <f t="shared" si="51"/>
        <v>0</v>
      </c>
      <c r="AB249" s="294">
        <f t="shared" si="52"/>
        <v>0</v>
      </c>
      <c r="AC249" s="295">
        <f t="shared" si="53"/>
        <v>0.6451008279678428</v>
      </c>
      <c r="AD249" s="296">
        <f t="shared" si="54"/>
        <v>0</v>
      </c>
      <c r="AE249" s="277">
        <f t="shared" si="59"/>
        <v>0</v>
      </c>
      <c r="AF249" s="297">
        <f t="shared" si="55"/>
        <v>0</v>
      </c>
      <c r="AG249" s="170">
        <f t="shared" si="56"/>
        <v>0</v>
      </c>
      <c r="AH249" s="269">
        <f t="shared" si="57"/>
        <v>0</v>
      </c>
      <c r="AI249" s="277">
        <f t="shared" si="58"/>
        <v>0</v>
      </c>
      <c r="AJ249" s="170"/>
    </row>
    <row r="250" spans="1:36" ht="12.75">
      <c r="A250" s="4">
        <v>181</v>
      </c>
      <c r="B250" s="228" t="s">
        <v>75</v>
      </c>
      <c r="C250" s="228">
        <v>10</v>
      </c>
      <c r="D250" s="228">
        <v>3</v>
      </c>
      <c r="E250" s="228">
        <v>761</v>
      </c>
      <c r="F250" s="227"/>
      <c r="G250" s="272">
        <f>'[12]Расч по домам'!$Y$242</f>
        <v>0.41508046605343846</v>
      </c>
      <c r="H250" s="273">
        <f>'[11]Норм по домам'!$Q$247</f>
        <v>0.4528966083805893</v>
      </c>
      <c r="I250" s="227"/>
      <c r="J250" s="284">
        <f>'[14]Расч по домам'!$M$250</f>
        <v>0.07297248727193682</v>
      </c>
      <c r="K250" s="334">
        <f>'[16]Расч по домам'!$G$250</f>
        <v>0.0280884940533672</v>
      </c>
      <c r="L250" s="273">
        <v>0</v>
      </c>
      <c r="M250" s="227">
        <v>0</v>
      </c>
      <c r="N250" s="242">
        <v>0</v>
      </c>
      <c r="O250" s="274">
        <f>'[4]Расч. по домам на электр'!$P$242</f>
        <v>0.10132714214171049</v>
      </c>
      <c r="P250" s="227">
        <f>'[8]Расчет на дерат  и дез.'!$K$242</f>
        <v>0</v>
      </c>
      <c r="Q250" s="227">
        <f>'[18]Расч. по домам на электр'!$P$242</f>
        <v>0.573120968803475</v>
      </c>
      <c r="R250" s="288">
        <v>0.5</v>
      </c>
      <c r="S250" s="227">
        <v>0</v>
      </c>
      <c r="T250" s="227">
        <f>'[25]Расч по домам на посыпку и расч'!$H$130</f>
        <v>0.01198478410146266</v>
      </c>
      <c r="U250" s="227">
        <f>'[3]Расч по домам'!$M$251</f>
        <v>0.07751180824966793</v>
      </c>
      <c r="V250" s="230">
        <f t="shared" si="61"/>
        <v>2.232982759055648</v>
      </c>
      <c r="W250" s="231">
        <f t="shared" si="62"/>
        <v>2.3446318970084303</v>
      </c>
      <c r="X250" s="230">
        <f t="shared" si="63"/>
        <v>2.813558276410116</v>
      </c>
      <c r="Y250" s="298">
        <f t="shared" si="64"/>
        <v>2.947537241953455</v>
      </c>
      <c r="Z250" s="370">
        <f t="shared" si="65"/>
        <v>2.468033575798348</v>
      </c>
      <c r="AA250" s="294">
        <f t="shared" si="51"/>
        <v>2141.1178483480985</v>
      </c>
      <c r="AB250" s="294">
        <f t="shared" si="52"/>
        <v>1784.2648736234155</v>
      </c>
      <c r="AC250" s="295">
        <f t="shared" si="53"/>
        <v>2.813558276410117</v>
      </c>
      <c r="AD250" s="296">
        <f t="shared" si="54"/>
        <v>1699.299879641348</v>
      </c>
      <c r="AE250" s="277">
        <f t="shared" si="59"/>
        <v>2.9542361902306222</v>
      </c>
      <c r="AF250" s="297">
        <f t="shared" si="55"/>
        <v>0</v>
      </c>
      <c r="AG250" s="170">
        <f t="shared" si="56"/>
        <v>2248.1737407655037</v>
      </c>
      <c r="AH250" s="269">
        <f t="shared" si="57"/>
        <v>26978.084889186044</v>
      </c>
      <c r="AI250" s="277">
        <f t="shared" si="58"/>
        <v>3.485998704472134</v>
      </c>
      <c r="AJ250" s="170"/>
    </row>
    <row r="251" spans="1:36" ht="12.75">
      <c r="A251" s="4">
        <v>182</v>
      </c>
      <c r="B251" s="228" t="s">
        <v>75</v>
      </c>
      <c r="C251" s="228">
        <v>11</v>
      </c>
      <c r="D251" s="228">
        <v>4</v>
      </c>
      <c r="E251" s="228">
        <v>4064.48</v>
      </c>
      <c r="F251" s="227"/>
      <c r="G251" s="272">
        <f>'[12]Расч по домам'!$Y$243</f>
        <v>0.7829206873833802</v>
      </c>
      <c r="H251" s="273">
        <f>'[11]Норм по домам'!$Q$248</f>
        <v>0.45289660838058926</v>
      </c>
      <c r="I251" s="227"/>
      <c r="J251" s="284">
        <f>'[14]Расч по домам'!$M$236</f>
        <v>0.07297248727193684</v>
      </c>
      <c r="K251" s="334">
        <f>'[16]Расч по домам'!$G$251</f>
        <v>0.0280884940533672</v>
      </c>
      <c r="L251" s="273">
        <v>0</v>
      </c>
      <c r="M251" s="227">
        <v>0</v>
      </c>
      <c r="N251" s="242">
        <v>0</v>
      </c>
      <c r="O251" s="274">
        <f>'[4]Расч. по домам на электр'!$P$243</f>
        <v>0.07454639452647735</v>
      </c>
      <c r="P251" s="227">
        <f>'[8]Расчет на дерат  и дез.'!$K$243</f>
        <v>0.01363027988820218</v>
      </c>
      <c r="Q251" s="227">
        <f>'[18]Расч. по домам на электр'!$P$243</f>
        <v>0.33958701493621246</v>
      </c>
      <c r="R251" s="288">
        <v>0.5</v>
      </c>
      <c r="S251" s="227">
        <v>0</v>
      </c>
      <c r="T251" s="227">
        <f>'[25]Расч по домам на посыпку и расч'!$H$130</f>
        <v>0.01198478410146266</v>
      </c>
      <c r="U251" s="227">
        <f>'[3]Расч по домам'!$M$252</f>
        <v>0.08566735300424909</v>
      </c>
      <c r="V251" s="230">
        <f t="shared" si="61"/>
        <v>2.362294103545877</v>
      </c>
      <c r="W251" s="231">
        <f t="shared" si="62"/>
        <v>2.4804088087231713</v>
      </c>
      <c r="X251" s="230">
        <f t="shared" si="63"/>
        <v>2.9764905704678055</v>
      </c>
      <c r="Y251" s="298">
        <f t="shared" si="64"/>
        <v>3.1182282166805577</v>
      </c>
      <c r="Z251" s="370">
        <f t="shared" si="65"/>
        <v>2.6109566407612332</v>
      </c>
      <c r="AA251" s="294">
        <f t="shared" si="51"/>
        <v>12097.886393854986</v>
      </c>
      <c r="AB251" s="294">
        <f t="shared" si="52"/>
        <v>10081.571994879156</v>
      </c>
      <c r="AC251" s="295">
        <f t="shared" si="53"/>
        <v>2.9764905704678055</v>
      </c>
      <c r="AD251" s="296">
        <f t="shared" si="54"/>
        <v>9601.497137980146</v>
      </c>
      <c r="AE251" s="277">
        <f t="shared" si="59"/>
        <v>3.1253150989911958</v>
      </c>
      <c r="AF251" s="297">
        <f t="shared" si="55"/>
        <v>0</v>
      </c>
      <c r="AG251" s="170">
        <f t="shared" si="56"/>
        <v>12702.780713547736</v>
      </c>
      <c r="AH251" s="269">
        <f t="shared" si="57"/>
        <v>152433.36856257284</v>
      </c>
      <c r="AI251" s="277">
        <f t="shared" si="58"/>
        <v>3.687871816809611</v>
      </c>
      <c r="AJ251" s="170"/>
    </row>
    <row r="252" spans="1:36" ht="12.75">
      <c r="A252" s="4">
        <v>183</v>
      </c>
      <c r="B252" s="228" t="s">
        <v>75</v>
      </c>
      <c r="C252" s="228">
        <v>12</v>
      </c>
      <c r="D252" s="228">
        <v>3</v>
      </c>
      <c r="E252" s="228">
        <v>2148</v>
      </c>
      <c r="F252" s="227"/>
      <c r="G252" s="272">
        <f>'[12]Расч по домам'!$Y$244</f>
        <v>0.3832662814376164</v>
      </c>
      <c r="H252" s="273">
        <f>'[11]Норм по домам'!$Q$249</f>
        <v>0.4528966083805893</v>
      </c>
      <c r="I252" s="227"/>
      <c r="J252" s="284">
        <f>'[14]Расч по домам'!$M$252</f>
        <v>0.07297248727193682</v>
      </c>
      <c r="K252" s="334">
        <f>'[16]Расч по домам'!$G$252</f>
        <v>0.0280884940533672</v>
      </c>
      <c r="L252" s="273">
        <v>0</v>
      </c>
      <c r="M252" s="227">
        <v>0</v>
      </c>
      <c r="N252" s="242">
        <v>0</v>
      </c>
      <c r="O252" s="274">
        <f>'[4]Расч. по домам на электр'!$P$244</f>
        <v>0.09860149857837912</v>
      </c>
      <c r="P252" s="227">
        <f>'[8]Расчет на дерат  и дез.'!$K$244</f>
        <v>0.0195155183116077</v>
      </c>
      <c r="Q252" s="227">
        <f>'[18]Расч. по домам на электр'!$P$244</f>
        <v>0.34120832944252494</v>
      </c>
      <c r="R252" s="288">
        <v>0.5</v>
      </c>
      <c r="S252" s="227">
        <v>0</v>
      </c>
      <c r="T252" s="227">
        <f>'[25]Расч по домам на посыпку и расч'!$H$130</f>
        <v>0.01198478410146266</v>
      </c>
      <c r="U252" s="227">
        <f>'[3]Расч по домам'!$M$253</f>
        <v>0.11014028994775468</v>
      </c>
      <c r="V252" s="230">
        <f t="shared" si="61"/>
        <v>2.0186742915252385</v>
      </c>
      <c r="W252" s="231">
        <f t="shared" si="62"/>
        <v>2.1196080061015006</v>
      </c>
      <c r="X252" s="230">
        <f t="shared" si="63"/>
        <v>2.543529607321801</v>
      </c>
      <c r="Y252" s="298">
        <f t="shared" si="64"/>
        <v>2.664650064813315</v>
      </c>
      <c r="Z252" s="370">
        <f t="shared" si="65"/>
        <v>2.231166322212106</v>
      </c>
      <c r="AA252" s="294">
        <f t="shared" si="51"/>
        <v>5463.501596527228</v>
      </c>
      <c r="AB252" s="294">
        <f t="shared" si="52"/>
        <v>4552.917997106023</v>
      </c>
      <c r="AC252" s="295">
        <f t="shared" si="53"/>
        <v>2.5435296073218012</v>
      </c>
      <c r="AD252" s="296">
        <f t="shared" si="54"/>
        <v>4336.112378196212</v>
      </c>
      <c r="AE252" s="277">
        <f t="shared" si="59"/>
        <v>2.6707060876878908</v>
      </c>
      <c r="AF252" s="297">
        <f t="shared" si="55"/>
        <v>0</v>
      </c>
      <c r="AG252" s="170">
        <f t="shared" si="56"/>
        <v>5736.67667635359</v>
      </c>
      <c r="AH252" s="269">
        <f t="shared" si="57"/>
        <v>68840.12011624308</v>
      </c>
      <c r="AI252" s="277">
        <f t="shared" si="58"/>
        <v>3.151433183471711</v>
      </c>
      <c r="AJ252" s="170"/>
    </row>
    <row r="253" spans="1:36" ht="12.75">
      <c r="A253" s="4">
        <v>184</v>
      </c>
      <c r="B253" s="228" t="s">
        <v>75</v>
      </c>
      <c r="C253" s="228">
        <v>13</v>
      </c>
      <c r="D253" s="228">
        <v>5</v>
      </c>
      <c r="E253" s="228">
        <v>2735.97</v>
      </c>
      <c r="F253" s="227"/>
      <c r="G253" s="272">
        <f>'[12]Расч по домам'!$Y$245</f>
        <v>0.7935807101491122</v>
      </c>
      <c r="H253" s="273">
        <f>'[11]Норм по домам'!$Q$250</f>
        <v>0.4528966083805893</v>
      </c>
      <c r="I253" s="227"/>
      <c r="J253" s="284">
        <f>'[14]Расч по домам'!$M$253</f>
        <v>0.07297248727193684</v>
      </c>
      <c r="K253" s="334">
        <f>'[16]Расч по домам'!$G$253</f>
        <v>0.0280884940533672</v>
      </c>
      <c r="L253" s="273">
        <v>0</v>
      </c>
      <c r="M253" s="227">
        <v>0</v>
      </c>
      <c r="N253" s="242">
        <v>0</v>
      </c>
      <c r="O253" s="274">
        <f>'[4]Расч. по домам на электр'!$P$245</f>
        <v>0.09985536487075612</v>
      </c>
      <c r="P253" s="227">
        <f>'[8]Расчет на дерат  и дез.'!$K$245</f>
        <v>0.03933605509807003</v>
      </c>
      <c r="Q253" s="227">
        <f>'[18]Расч. по домам на электр'!$P$245</f>
        <v>0.30758556891766886</v>
      </c>
      <c r="R253" s="288">
        <v>0.5</v>
      </c>
      <c r="S253" s="227">
        <v>0</v>
      </c>
      <c r="T253" s="227">
        <f>'[25]Расч по домам на посыпку и расч'!$H$130</f>
        <v>0.01198478410146266</v>
      </c>
      <c r="U253" s="227">
        <f>'[3]Расч по домам'!$M$254</f>
        <v>0.08294566735229258</v>
      </c>
      <c r="V253" s="230">
        <f t="shared" si="61"/>
        <v>2.389245740195256</v>
      </c>
      <c r="W253" s="231">
        <f t="shared" si="62"/>
        <v>2.508708027205019</v>
      </c>
      <c r="X253" s="230">
        <f t="shared" si="63"/>
        <v>3.0104496326460226</v>
      </c>
      <c r="Y253" s="298">
        <f t="shared" si="64"/>
        <v>3.153804377057738</v>
      </c>
      <c r="Z253" s="370">
        <f t="shared" si="65"/>
        <v>2.640745291794757</v>
      </c>
      <c r="AA253" s="294">
        <f t="shared" si="51"/>
        <v>8236.499881430538</v>
      </c>
      <c r="AB253" s="294">
        <f t="shared" si="52"/>
        <v>6863.749901192115</v>
      </c>
      <c r="AC253" s="295">
        <f t="shared" si="53"/>
        <v>3.0104496326460226</v>
      </c>
      <c r="AD253" s="296">
        <f t="shared" si="54"/>
        <v>6536.904667802014</v>
      </c>
      <c r="AE253" s="277">
        <f t="shared" si="59"/>
        <v>3.160972114278324</v>
      </c>
      <c r="AF253" s="297">
        <f t="shared" si="55"/>
        <v>0</v>
      </c>
      <c r="AG253" s="170">
        <f t="shared" si="56"/>
        <v>8648.324875502065</v>
      </c>
      <c r="AH253" s="269">
        <f t="shared" si="57"/>
        <v>103779.89850602478</v>
      </c>
      <c r="AI253" s="277">
        <f t="shared" si="58"/>
        <v>3.7299470948484217</v>
      </c>
      <c r="AJ253" s="170"/>
    </row>
    <row r="254" spans="1:36" ht="12.75">
      <c r="A254" s="4">
        <v>185</v>
      </c>
      <c r="B254" s="228" t="s">
        <v>75</v>
      </c>
      <c r="C254" s="228">
        <v>14</v>
      </c>
      <c r="D254" s="228">
        <v>2</v>
      </c>
      <c r="E254" s="228">
        <v>426.6</v>
      </c>
      <c r="F254" s="227"/>
      <c r="G254" s="272">
        <f>'[12]Расч по домам'!$Y$246</f>
        <v>0.5912829749023285</v>
      </c>
      <c r="H254" s="273">
        <f>'[11]Норм по домам'!$Q$251</f>
        <v>0.4528966083805893</v>
      </c>
      <c r="I254" s="227"/>
      <c r="J254" s="284">
        <f>'[14]Расч по домам'!$M$254</f>
        <v>0.07297248727193684</v>
      </c>
      <c r="K254" s="334">
        <f>'[16]Расч по домам'!$G$254</f>
        <v>0.0280884940533672</v>
      </c>
      <c r="L254" s="273">
        <v>0</v>
      </c>
      <c r="M254" s="227">
        <v>0</v>
      </c>
      <c r="N254" s="242">
        <v>0</v>
      </c>
      <c r="O254" s="274">
        <f>'[4]Расч. по домам на электр'!$P$246</f>
        <v>0.09559489359867651</v>
      </c>
      <c r="P254" s="227">
        <f>'[8]Расчет на дерат  и дез.'!$K$246</f>
        <v>0.022401547116736992</v>
      </c>
      <c r="Q254" s="227">
        <f>'[18]Расч. по домам на электр'!$P$246</f>
        <v>0.7909048288795123</v>
      </c>
      <c r="R254" s="288">
        <v>0.5</v>
      </c>
      <c r="S254" s="227">
        <v>0</v>
      </c>
      <c r="T254" s="227">
        <f>'[25]Расч по домам на посыпку и расч'!$H$130</f>
        <v>0.01198478410146266</v>
      </c>
      <c r="U254" s="227">
        <f>'[3]Расч по домам'!$M$255</f>
        <v>0.05534735749430545</v>
      </c>
      <c r="V254" s="230">
        <f t="shared" si="61"/>
        <v>2.6214739757989154</v>
      </c>
      <c r="W254" s="231">
        <f t="shared" si="62"/>
        <v>2.752547674588861</v>
      </c>
      <c r="X254" s="230">
        <f t="shared" si="63"/>
        <v>3.3030572095066333</v>
      </c>
      <c r="Y254" s="298">
        <f t="shared" si="64"/>
        <v>3.4603456480545685</v>
      </c>
      <c r="Z254" s="370">
        <f t="shared" si="65"/>
        <v>2.89741860483038</v>
      </c>
      <c r="AA254" s="294">
        <f t="shared" si="51"/>
        <v>1409.0842055755297</v>
      </c>
      <c r="AB254" s="294">
        <f t="shared" si="52"/>
        <v>1174.2368379796083</v>
      </c>
      <c r="AC254" s="295">
        <f t="shared" si="53"/>
        <v>3.303057209506634</v>
      </c>
      <c r="AD254" s="296">
        <f t="shared" si="54"/>
        <v>1118.3207980758173</v>
      </c>
      <c r="AE254" s="277">
        <f t="shared" si="59"/>
        <v>3.468210069981965</v>
      </c>
      <c r="AF254" s="297">
        <f t="shared" si="55"/>
        <v>0</v>
      </c>
      <c r="AG254" s="170">
        <f t="shared" si="56"/>
        <v>1479.5384158543063</v>
      </c>
      <c r="AH254" s="269">
        <f t="shared" si="57"/>
        <v>17754.460990251675</v>
      </c>
      <c r="AI254" s="277">
        <f t="shared" si="58"/>
        <v>4.092487882578719</v>
      </c>
      <c r="AJ254" s="170"/>
    </row>
    <row r="255" spans="1:36" ht="12.75">
      <c r="A255" s="4">
        <v>186</v>
      </c>
      <c r="B255" s="228" t="s">
        <v>75</v>
      </c>
      <c r="C255" s="228">
        <v>15</v>
      </c>
      <c r="D255" s="228">
        <v>4</v>
      </c>
      <c r="E255" s="228">
        <v>3788.6</v>
      </c>
      <c r="F255" s="227"/>
      <c r="G255" s="272">
        <f>'[12]Расч по домам'!$Y$247</f>
        <v>0.7385789462211196</v>
      </c>
      <c r="H255" s="273">
        <f>'[11]Норм по домам'!$Q$252</f>
        <v>0.45289660838058926</v>
      </c>
      <c r="I255" s="227"/>
      <c r="J255" s="284">
        <f>'[14]Расч по домам'!$M$255</f>
        <v>0.07297248727193682</v>
      </c>
      <c r="K255" s="334">
        <f>'[16]Расч по домам'!$G$255</f>
        <v>0.0280884940533672</v>
      </c>
      <c r="L255" s="273">
        <v>0</v>
      </c>
      <c r="M255" s="227">
        <v>0</v>
      </c>
      <c r="N255" s="242">
        <v>0</v>
      </c>
      <c r="O255" s="274">
        <f>'[4]Расч. по домам на электр'!$P$247</f>
        <v>0.08186562385204917</v>
      </c>
      <c r="P255" s="227">
        <f>'[8]Расчет на дерат  и дез.'!$K$247</f>
        <v>0</v>
      </c>
      <c r="Q255" s="227">
        <f>'[18]Расч. по домам на электр'!$P$247</f>
        <v>0.4408616153986403</v>
      </c>
      <c r="R255" s="288">
        <v>0.5</v>
      </c>
      <c r="S255" s="227">
        <v>0</v>
      </c>
      <c r="T255" s="227">
        <f>'[25]Расч по домам на посыпку и расч'!$H$130</f>
        <v>0.01198478410146266</v>
      </c>
      <c r="U255" s="227">
        <f>'[3]Расч по домам'!$M$256</f>
        <v>0.09986123692055605</v>
      </c>
      <c r="V255" s="230">
        <f t="shared" si="61"/>
        <v>2.427109796199721</v>
      </c>
      <c r="W255" s="231">
        <f t="shared" si="62"/>
        <v>2.5484652860097072</v>
      </c>
      <c r="X255" s="230">
        <f t="shared" si="63"/>
        <v>3.0581583432116486</v>
      </c>
      <c r="Y255" s="298">
        <f t="shared" si="64"/>
        <v>3.203784930983632</v>
      </c>
      <c r="Z255" s="370">
        <f t="shared" si="65"/>
        <v>2.6825950379049552</v>
      </c>
      <c r="AA255" s="294">
        <f t="shared" si="51"/>
        <v>11586.13869909165</v>
      </c>
      <c r="AB255" s="294">
        <f t="shared" si="52"/>
        <v>9655.115582576376</v>
      </c>
      <c r="AC255" s="295">
        <f t="shared" si="53"/>
        <v>3.058158343211649</v>
      </c>
      <c r="AD255" s="296">
        <f t="shared" si="54"/>
        <v>9195.348173882263</v>
      </c>
      <c r="AE255" s="277">
        <f t="shared" si="59"/>
        <v>3.211066260372231</v>
      </c>
      <c r="AF255" s="297">
        <f t="shared" si="55"/>
        <v>0</v>
      </c>
      <c r="AG255" s="170">
        <f t="shared" si="56"/>
        <v>12165.445634046235</v>
      </c>
      <c r="AH255" s="269">
        <f t="shared" si="57"/>
        <v>145985.34760855482</v>
      </c>
      <c r="AI255" s="277">
        <f t="shared" si="58"/>
        <v>3.7890581872392324</v>
      </c>
      <c r="AJ255" s="170"/>
    </row>
    <row r="256" spans="1:36" ht="12.75">
      <c r="A256" s="4">
        <v>187</v>
      </c>
      <c r="B256" s="228" t="s">
        <v>75</v>
      </c>
      <c r="C256" s="228">
        <v>20</v>
      </c>
      <c r="D256" s="228">
        <v>5</v>
      </c>
      <c r="E256" s="228">
        <v>2976.08</v>
      </c>
      <c r="F256" s="227"/>
      <c r="G256" s="272">
        <f>'[12]Расч по домам'!$Y$248</f>
        <v>0.9365204855783447</v>
      </c>
      <c r="H256" s="273">
        <f>'[11]Норм по домам'!$Q$253</f>
        <v>0.45289660838058926</v>
      </c>
      <c r="I256" s="227"/>
      <c r="J256" s="284">
        <f>'[14]Расч по домам'!$M$256</f>
        <v>0.07297248727193684</v>
      </c>
      <c r="K256" s="334">
        <f>'[16]Расч по домам'!$G$256</f>
        <v>0.0280884940533672</v>
      </c>
      <c r="L256" s="273">
        <v>0</v>
      </c>
      <c r="M256" s="227">
        <v>0</v>
      </c>
      <c r="N256" s="242">
        <v>0</v>
      </c>
      <c r="O256" s="274">
        <f>'[4]Расч. по домам на электр'!$P$248</f>
        <v>0.07219809476123086</v>
      </c>
      <c r="P256" s="227">
        <f>'[8]Расчет на дерат  и дез.'!$K$248</f>
        <v>0.02001122281659095</v>
      </c>
      <c r="Q256" s="227">
        <f>'[18]Расч. по домам на электр'!$P$248</f>
        <v>0.37410507209841687</v>
      </c>
      <c r="R256" s="288">
        <v>0.5</v>
      </c>
      <c r="S256" s="227">
        <v>0</v>
      </c>
      <c r="T256" s="227">
        <f>'[25]Расч по домам на посыпку и расч'!$H$130</f>
        <v>0.01198478410146266</v>
      </c>
      <c r="U256" s="227">
        <f>'[3]Расч по домам'!$M$257</f>
        <v>0.08127500544078138</v>
      </c>
      <c r="V256" s="230">
        <f t="shared" si="61"/>
        <v>2.5500522545027207</v>
      </c>
      <c r="W256" s="231">
        <f t="shared" si="62"/>
        <v>2.677554867227857</v>
      </c>
      <c r="X256" s="230">
        <f t="shared" si="63"/>
        <v>3.213065840673428</v>
      </c>
      <c r="Y256" s="298">
        <f t="shared" si="64"/>
        <v>3.3660689759435916</v>
      </c>
      <c r="Z256" s="370">
        <f t="shared" si="65"/>
        <v>2.8184788076082703</v>
      </c>
      <c r="AA256" s="294">
        <f t="shared" si="51"/>
        <v>9562.340987111376</v>
      </c>
      <c r="AB256" s="294">
        <f t="shared" si="52"/>
        <v>7968.61748925948</v>
      </c>
      <c r="AC256" s="295">
        <f t="shared" si="53"/>
        <v>3.213065840673428</v>
      </c>
      <c r="AD256" s="296">
        <f t="shared" si="54"/>
        <v>7589.159513580456</v>
      </c>
      <c r="AE256" s="277">
        <f t="shared" si="59"/>
        <v>3.3737191327070994</v>
      </c>
      <c r="AF256" s="297">
        <f t="shared" si="55"/>
        <v>0</v>
      </c>
      <c r="AG256" s="170">
        <f t="shared" si="56"/>
        <v>10040.458036466944</v>
      </c>
      <c r="AH256" s="269">
        <f t="shared" si="57"/>
        <v>120485.49643760332</v>
      </c>
      <c r="AI256" s="277">
        <f t="shared" si="58"/>
        <v>3.980988576594377</v>
      </c>
      <c r="AJ256" s="170"/>
    </row>
    <row r="257" spans="1:36" ht="12.75">
      <c r="A257" s="4">
        <v>188</v>
      </c>
      <c r="B257" s="228" t="s">
        <v>75</v>
      </c>
      <c r="C257" s="228">
        <v>21</v>
      </c>
      <c r="D257" s="228">
        <v>3</v>
      </c>
      <c r="E257" s="228">
        <v>688.6</v>
      </c>
      <c r="F257" s="227"/>
      <c r="G257" s="272">
        <f>'[12]Расч по домам'!$Y$249</f>
        <v>0.5663954839616613</v>
      </c>
      <c r="H257" s="273">
        <f>'[11]Норм по домам'!$Q$254</f>
        <v>0.4528966083805892</v>
      </c>
      <c r="I257" s="227"/>
      <c r="J257" s="284">
        <f>'[14]Расч по домам'!$M$257</f>
        <v>0.07297248727193684</v>
      </c>
      <c r="K257" s="334">
        <f>'[16]Расч по домам'!$G$257</f>
        <v>0.0280884940533672</v>
      </c>
      <c r="L257" s="273">
        <v>0</v>
      </c>
      <c r="M257" s="227">
        <v>0</v>
      </c>
      <c r="N257" s="242">
        <v>0</v>
      </c>
      <c r="O257" s="274">
        <f>'[4]Расч. по домам на электр'!$P$249</f>
        <v>0.07791295921885044</v>
      </c>
      <c r="P257" s="227">
        <f>'[8]Расчет на дерат  и дез.'!$K$249</f>
        <v>0</v>
      </c>
      <c r="Q257" s="227">
        <f>'[18]Расч. по домам на электр'!$P$249</f>
        <v>0.2594217778978654</v>
      </c>
      <c r="R257" s="288">
        <v>0.5</v>
      </c>
      <c r="S257" s="227">
        <v>0</v>
      </c>
      <c r="T257" s="227">
        <f>'[25]Расч по домам на посыпку и расч'!$H$130</f>
        <v>0.01198478410146266</v>
      </c>
      <c r="U257" s="227">
        <f>'[3]Расч по домам'!$M$258</f>
        <v>0.09569514742125387</v>
      </c>
      <c r="V257" s="230">
        <f t="shared" si="61"/>
        <v>2.0653677423069867</v>
      </c>
      <c r="W257" s="231">
        <f t="shared" si="62"/>
        <v>2.168636129422336</v>
      </c>
      <c r="X257" s="230">
        <f t="shared" si="63"/>
        <v>2.6023633553068035</v>
      </c>
      <c r="Y257" s="298">
        <f t="shared" si="64"/>
        <v>2.726285419845223</v>
      </c>
      <c r="Z257" s="370">
        <f t="shared" si="65"/>
        <v>2.2827748730761437</v>
      </c>
      <c r="AA257" s="294">
        <f t="shared" si="51"/>
        <v>1791.987406464265</v>
      </c>
      <c r="AB257" s="294">
        <f t="shared" si="52"/>
        <v>1493.3228387202207</v>
      </c>
      <c r="AC257" s="295">
        <f t="shared" si="53"/>
        <v>2.6023633553068035</v>
      </c>
      <c r="AD257" s="296">
        <f t="shared" si="54"/>
        <v>1422.212227352591</v>
      </c>
      <c r="AE257" s="277">
        <f t="shared" si="59"/>
        <v>2.7324815230721438</v>
      </c>
      <c r="AF257" s="297">
        <f t="shared" si="55"/>
        <v>0</v>
      </c>
      <c r="AG257" s="170">
        <f t="shared" si="56"/>
        <v>1881.5867767874784</v>
      </c>
      <c r="AH257" s="269">
        <f t="shared" si="57"/>
        <v>22579.04132144974</v>
      </c>
      <c r="AI257" s="277">
        <f t="shared" si="58"/>
        <v>3.2243281972251294</v>
      </c>
      <c r="AJ257" s="170"/>
    </row>
    <row r="258" spans="1:36" ht="12.75">
      <c r="A258" s="4">
        <v>189</v>
      </c>
      <c r="B258" s="228" t="s">
        <v>75</v>
      </c>
      <c r="C258" s="228">
        <v>22</v>
      </c>
      <c r="D258" s="228">
        <v>5</v>
      </c>
      <c r="E258" s="228">
        <v>3719.64</v>
      </c>
      <c r="F258" s="227"/>
      <c r="G258" s="272">
        <f>'[12]Расч по домам'!$Y$250</f>
        <v>0.6933022538166775</v>
      </c>
      <c r="H258" s="273">
        <f>'[11]Норм по домам'!$Q$255</f>
        <v>0.4528966083805893</v>
      </c>
      <c r="I258" s="227"/>
      <c r="J258" s="284">
        <f>'[14]Расч по домам'!$M$258</f>
        <v>0.07297248727193684</v>
      </c>
      <c r="K258" s="334">
        <f>'[16]Расч по домам'!$G$258</f>
        <v>0.0280884940533672</v>
      </c>
      <c r="L258" s="273">
        <v>0</v>
      </c>
      <c r="M258" s="227">
        <v>0</v>
      </c>
      <c r="N258" s="242">
        <v>0</v>
      </c>
      <c r="O258" s="274">
        <f>'[4]Расч. по домам на электр'!$P$250</f>
        <v>0.07719577675882645</v>
      </c>
      <c r="P258" s="227">
        <f>'[8]Расчет на дерат  и дез.'!$K$250</f>
        <v>0.01597868790169658</v>
      </c>
      <c r="Q258" s="227">
        <f>'[18]Расч. по домам на электр'!$P$250</f>
        <v>0.16181490739994087</v>
      </c>
      <c r="R258" s="288">
        <v>0.5</v>
      </c>
      <c r="S258" s="227">
        <v>0</v>
      </c>
      <c r="T258" s="227">
        <f>'[25]Расч по домам на посыпку и расч'!$H$130</f>
        <v>0.01198478410146266</v>
      </c>
      <c r="U258" s="227">
        <f>'[3]Расч по домам'!$M$259</f>
        <v>0.10219523586807513</v>
      </c>
      <c r="V258" s="230">
        <f t="shared" si="61"/>
        <v>2.1164292355525727</v>
      </c>
      <c r="W258" s="231">
        <f t="shared" si="62"/>
        <v>2.2222506973302014</v>
      </c>
      <c r="X258" s="230">
        <f t="shared" si="63"/>
        <v>2.6667008367962417</v>
      </c>
      <c r="Y258" s="298">
        <f t="shared" si="64"/>
        <v>2.793686590929396</v>
      </c>
      <c r="Z258" s="370">
        <f t="shared" si="65"/>
        <v>2.3392112603475805</v>
      </c>
      <c r="AA258" s="294">
        <f t="shared" si="51"/>
        <v>9919.167100580773</v>
      </c>
      <c r="AB258" s="294">
        <f t="shared" si="52"/>
        <v>8265.97258381731</v>
      </c>
      <c r="AC258" s="295">
        <f t="shared" si="53"/>
        <v>2.666700836796242</v>
      </c>
      <c r="AD258" s="296">
        <f t="shared" si="54"/>
        <v>7872.354841730771</v>
      </c>
      <c r="AE258" s="277">
        <f t="shared" si="59"/>
        <v>2.800035878636054</v>
      </c>
      <c r="AF258" s="297">
        <f t="shared" si="55"/>
        <v>0</v>
      </c>
      <c r="AG258" s="170">
        <f t="shared" si="56"/>
        <v>10415.125455609812</v>
      </c>
      <c r="AH258" s="269">
        <f t="shared" si="57"/>
        <v>124981.50546731774</v>
      </c>
      <c r="AI258" s="277">
        <f t="shared" si="58"/>
        <v>3.3040423367905434</v>
      </c>
      <c r="AJ258" s="170"/>
    </row>
    <row r="259" spans="1:36" ht="12.75">
      <c r="A259" s="4">
        <v>190</v>
      </c>
      <c r="B259" s="228" t="s">
        <v>75</v>
      </c>
      <c r="C259" s="228">
        <v>24</v>
      </c>
      <c r="D259" s="228">
        <v>5</v>
      </c>
      <c r="E259" s="228">
        <v>3390.85</v>
      </c>
      <c r="F259" s="227"/>
      <c r="G259" s="272">
        <f>'[12]Расч по домам'!$Y$251</f>
        <v>0.3984829624037238</v>
      </c>
      <c r="H259" s="273">
        <f>'[11]Норм по домам'!$Q$256</f>
        <v>0.45289660838058926</v>
      </c>
      <c r="I259" s="227"/>
      <c r="J259" s="284">
        <f>'[14]Расч по домам'!$M$259</f>
        <v>0.07297248727193684</v>
      </c>
      <c r="K259" s="334">
        <f>'[16]Расч по домам'!$G$259</f>
        <v>0.0280884940533672</v>
      </c>
      <c r="L259" s="273">
        <v>0</v>
      </c>
      <c r="M259" s="227">
        <v>0</v>
      </c>
      <c r="N259" s="242">
        <v>0</v>
      </c>
      <c r="O259" s="274">
        <f>'[4]Расч. по домам на электр'!$P$251</f>
        <v>0.07423172437248766</v>
      </c>
      <c r="P259" s="227">
        <f>'[8]Расчет на дерат  и дез.'!$K$251</f>
        <v>0.017845274783608835</v>
      </c>
      <c r="Q259" s="227">
        <f>'[18]Расч. по домам на электр'!$P$251</f>
        <v>0.27211971771107896</v>
      </c>
      <c r="R259" s="288">
        <v>0.5</v>
      </c>
      <c r="S259" s="227">
        <v>0</v>
      </c>
      <c r="T259" s="227">
        <f>'[25]Расч по домам на посыпку и расч'!$H$130</f>
        <v>0.01198478410146266</v>
      </c>
      <c r="U259" s="227">
        <f>'[3]Расч по домам'!$M$260</f>
        <v>0.103725117467221</v>
      </c>
      <c r="V259" s="230">
        <f t="shared" si="61"/>
        <v>1.9323471705454762</v>
      </c>
      <c r="W259" s="231">
        <f t="shared" si="62"/>
        <v>2.0289645290727503</v>
      </c>
      <c r="X259" s="230">
        <f t="shared" si="63"/>
        <v>2.4347574348873002</v>
      </c>
      <c r="Y259" s="298">
        <f t="shared" si="64"/>
        <v>2.5506982651200287</v>
      </c>
      <c r="Z259" s="370">
        <f t="shared" si="65"/>
        <v>2.135752135866053</v>
      </c>
      <c r="AA259" s="294">
        <f t="shared" si="51"/>
        <v>8255.897248087602</v>
      </c>
      <c r="AB259" s="294">
        <f t="shared" si="52"/>
        <v>6879.9143734063355</v>
      </c>
      <c r="AC259" s="295">
        <f t="shared" si="53"/>
        <v>2.4347574348873002</v>
      </c>
      <c r="AD259" s="296">
        <f t="shared" si="54"/>
        <v>6552.2994032441275</v>
      </c>
      <c r="AE259" s="277">
        <f t="shared" si="59"/>
        <v>2.5564953066316654</v>
      </c>
      <c r="AF259" s="297">
        <f t="shared" si="55"/>
        <v>0</v>
      </c>
      <c r="AG259" s="170">
        <f t="shared" si="56"/>
        <v>8668.692110491982</v>
      </c>
      <c r="AH259" s="269">
        <f t="shared" si="57"/>
        <v>104024.30532590378</v>
      </c>
      <c r="AI259" s="277">
        <f t="shared" si="58"/>
        <v>3.016664461825365</v>
      </c>
      <c r="AJ259" s="170"/>
    </row>
    <row r="260" spans="1:36" ht="12.75">
      <c r="A260" s="4">
        <v>191</v>
      </c>
      <c r="B260" s="228" t="s">
        <v>75</v>
      </c>
      <c r="C260" s="228">
        <v>34</v>
      </c>
      <c r="D260" s="228">
        <v>5</v>
      </c>
      <c r="E260" s="228">
        <v>4699.48</v>
      </c>
      <c r="F260" s="227"/>
      <c r="G260" s="272">
        <f>'[12]Расч по домам'!$Y$252</f>
        <v>0.5084023231506465</v>
      </c>
      <c r="H260" s="273">
        <f>'[11]Норм по домам'!$Q$257</f>
        <v>0.4528966083805893</v>
      </c>
      <c r="I260" s="227"/>
      <c r="J260" s="284">
        <f>'[14]Расч по домам'!$M$260</f>
        <v>0.07297248727193684</v>
      </c>
      <c r="K260" s="334">
        <f>'[16]Расч по домам'!$G$260</f>
        <v>0.028088494053367198</v>
      </c>
      <c r="L260" s="273">
        <v>0</v>
      </c>
      <c r="M260" s="227">
        <v>0</v>
      </c>
      <c r="N260" s="242">
        <v>0</v>
      </c>
      <c r="O260" s="274">
        <f>'[4]Расч. по домам на электр'!$P$252</f>
        <v>0.06669948032802296</v>
      </c>
      <c r="P260" s="227">
        <f>'[8]Расчет на дерат  и дез.'!$K$252</f>
        <v>0.021327430552600148</v>
      </c>
      <c r="Q260" s="227">
        <f>'[18]Расч. по домам на электр'!$P$252</f>
        <v>0.19778752858290585</v>
      </c>
      <c r="R260" s="288">
        <v>0.5</v>
      </c>
      <c r="S260" s="227">
        <v>0</v>
      </c>
      <c r="T260" s="227">
        <f>'[25]Расч по домам на посыпку и расч'!$H$130</f>
        <v>0.01198478410146266</v>
      </c>
      <c r="U260" s="227">
        <f>'[3]Расч по домам'!$M$261</f>
        <v>0.0960634609448626</v>
      </c>
      <c r="V260" s="230">
        <f t="shared" si="61"/>
        <v>1.956222597366394</v>
      </c>
      <c r="W260" s="231">
        <f t="shared" si="62"/>
        <v>2.054033727234714</v>
      </c>
      <c r="X260" s="230">
        <f t="shared" si="63"/>
        <v>2.4648404726816566</v>
      </c>
      <c r="Y260" s="298">
        <f t="shared" si="64"/>
        <v>2.5822138285236402</v>
      </c>
      <c r="Z260" s="370">
        <f t="shared" si="65"/>
        <v>2.162140765510225</v>
      </c>
      <c r="AA260" s="294">
        <f t="shared" si="51"/>
        <v>11583.46850455799</v>
      </c>
      <c r="AB260" s="294">
        <f t="shared" si="52"/>
        <v>9652.890420464992</v>
      </c>
      <c r="AC260" s="295">
        <f t="shared" si="53"/>
        <v>2.4648404726816566</v>
      </c>
      <c r="AD260" s="296">
        <f t="shared" si="54"/>
        <v>9193.22897187142</v>
      </c>
      <c r="AE260" s="277">
        <f t="shared" si="59"/>
        <v>2.5880824963157396</v>
      </c>
      <c r="AF260" s="297">
        <f t="shared" si="55"/>
        <v>0</v>
      </c>
      <c r="AG260" s="170">
        <f t="shared" si="56"/>
        <v>12162.64192978589</v>
      </c>
      <c r="AH260" s="269">
        <f t="shared" si="57"/>
        <v>145951.7031574307</v>
      </c>
      <c r="AI260" s="277">
        <f t="shared" si="58"/>
        <v>3.0539373456525727</v>
      </c>
      <c r="AJ260" s="170"/>
    </row>
    <row r="261" spans="1:36" ht="12.75">
      <c r="A261" s="4">
        <v>192</v>
      </c>
      <c r="B261" s="228" t="s">
        <v>95</v>
      </c>
      <c r="C261" s="302" t="s">
        <v>24</v>
      </c>
      <c r="D261" s="228">
        <v>5</v>
      </c>
      <c r="E261" s="228">
        <v>3281.63</v>
      </c>
      <c r="F261" s="227"/>
      <c r="G261" s="272">
        <f>'[12]Расч по домам'!$Y$253</f>
        <v>0.45024772656677725</v>
      </c>
      <c r="H261" s="273">
        <f>'[11]Норм по домам'!$Q$258</f>
        <v>0.4528966083805893</v>
      </c>
      <c r="I261" s="227"/>
      <c r="J261" s="284">
        <f>'[14]Расч по домам'!$M$261</f>
        <v>0.07297248727193684</v>
      </c>
      <c r="K261" s="334">
        <f>'[16]Расч по домам'!$G$261</f>
        <v>0.0280884940533672</v>
      </c>
      <c r="L261" s="273">
        <v>0</v>
      </c>
      <c r="M261" s="227">
        <v>0</v>
      </c>
      <c r="N261" s="242">
        <v>0</v>
      </c>
      <c r="O261" s="274">
        <f>'[4]Расч. по домам на электр'!$P$253</f>
        <v>0.07544033980449891</v>
      </c>
      <c r="P261" s="227">
        <f>'[8]Расчет на дерат  и дез.'!$K$253</f>
        <v>0.013398565143947775</v>
      </c>
      <c r="Q261" s="227">
        <f>'[18]Расч. по домам на электр'!$P$253</f>
        <v>0.12202108855976107</v>
      </c>
      <c r="R261" s="288">
        <v>0.5</v>
      </c>
      <c r="S261" s="227">
        <v>0</v>
      </c>
      <c r="T261" s="227">
        <f>'[25]Расч по домам на посыпку и расч'!$H$130</f>
        <v>0.01198478410146266</v>
      </c>
      <c r="U261" s="227">
        <f>'[3]Расч по домам'!$M$262</f>
        <v>0.04076704943012129</v>
      </c>
      <c r="V261" s="230">
        <f t="shared" si="61"/>
        <v>1.7678171433124623</v>
      </c>
      <c r="W261" s="231">
        <f t="shared" si="62"/>
        <v>1.8562080004780854</v>
      </c>
      <c r="X261" s="230">
        <f t="shared" si="63"/>
        <v>2.2274496005737023</v>
      </c>
      <c r="Y261" s="298">
        <f t="shared" si="64"/>
        <v>2.3335186291724503</v>
      </c>
      <c r="Z261" s="370">
        <f t="shared" si="65"/>
        <v>1.9539031583979847</v>
      </c>
      <c r="AA261" s="294">
        <f t="shared" si="51"/>
        <v>7309.665432730679</v>
      </c>
      <c r="AB261" s="294">
        <f t="shared" si="52"/>
        <v>6091.387860608899</v>
      </c>
      <c r="AC261" s="295">
        <f t="shared" si="53"/>
        <v>2.2274496005737023</v>
      </c>
      <c r="AD261" s="296">
        <f t="shared" si="54"/>
        <v>5801.321772008476</v>
      </c>
      <c r="AE261" s="277">
        <f t="shared" si="59"/>
        <v>2.3388220806023874</v>
      </c>
      <c r="AF261" s="297">
        <f t="shared" si="55"/>
        <v>0</v>
      </c>
      <c r="AG261" s="170">
        <f t="shared" si="56"/>
        <v>7675.148704367213</v>
      </c>
      <c r="AH261" s="269">
        <f t="shared" si="57"/>
        <v>92101.78445240656</v>
      </c>
      <c r="AI261" s="277">
        <f t="shared" si="58"/>
        <v>2.759810055110817</v>
      </c>
      <c r="AJ261" s="170"/>
    </row>
    <row r="262" spans="1:36" ht="15.75" customHeight="1">
      <c r="A262" s="4">
        <v>193</v>
      </c>
      <c r="B262" s="228" t="s">
        <v>95</v>
      </c>
      <c r="C262" s="302" t="s">
        <v>25</v>
      </c>
      <c r="D262" s="228">
        <v>5</v>
      </c>
      <c r="E262" s="228">
        <v>3766.47</v>
      </c>
      <c r="F262" s="227"/>
      <c r="G262" s="272">
        <f>'[12]Расч по домам'!$Y$254</f>
        <v>0.25156468516497765</v>
      </c>
      <c r="H262" s="273">
        <f>'[11]Норм по домам'!$Q$259</f>
        <v>0.45289660838058926</v>
      </c>
      <c r="I262" s="227"/>
      <c r="J262" s="284">
        <f>'[14]Расч по домам'!$M$262</f>
        <v>0.07297248727193682</v>
      </c>
      <c r="K262" s="334">
        <f>'[16]Расч по домам'!$G$262</f>
        <v>0.0280884940533672</v>
      </c>
      <c r="L262" s="273">
        <v>0</v>
      </c>
      <c r="M262" s="227">
        <v>0</v>
      </c>
      <c r="N262" s="242">
        <v>0</v>
      </c>
      <c r="O262" s="274">
        <f>'[4]Расч. по домам на электр'!$P$254</f>
        <v>0.07823730781238697</v>
      </c>
      <c r="P262" s="227">
        <f>'[8]Расчет на дерат  и дез.'!$K$254</f>
        <v>0.013348174816207219</v>
      </c>
      <c r="Q262" s="227">
        <f>'[18]Расч. по домам на электр'!$P$254</f>
        <v>0.0453495473010647</v>
      </c>
      <c r="R262" s="288">
        <v>0.5</v>
      </c>
      <c r="S262" s="227">
        <v>0</v>
      </c>
      <c r="T262" s="227">
        <f>'[25]Расч по домам на посыпку и расч'!$H$130</f>
        <v>0.01198478410146266</v>
      </c>
      <c r="U262" s="227">
        <f>'[3]Расч по домам'!$M$263</f>
        <v>0.04361910274451495</v>
      </c>
      <c r="V262" s="230">
        <f t="shared" si="61"/>
        <v>1.4980611916465074</v>
      </c>
      <c r="W262" s="231">
        <f t="shared" si="62"/>
        <v>1.5729642512288329</v>
      </c>
      <c r="X262" s="230">
        <f t="shared" si="63"/>
        <v>1.8875571014745993</v>
      </c>
      <c r="Y262" s="298">
        <f t="shared" si="64"/>
        <v>1.9774407729733898</v>
      </c>
      <c r="Z262" s="370">
        <f t="shared" si="65"/>
        <v>1.6557518433987715</v>
      </c>
      <c r="AA262" s="294">
        <f t="shared" si="51"/>
        <v>7109.427195991034</v>
      </c>
      <c r="AB262" s="294">
        <f t="shared" si="52"/>
        <v>5924.522663325862</v>
      </c>
      <c r="AC262" s="295">
        <f t="shared" si="53"/>
        <v>1.8875571014745993</v>
      </c>
      <c r="AD262" s="296">
        <f t="shared" si="54"/>
        <v>5642.40253650082</v>
      </c>
      <c r="AE262" s="277">
        <f t="shared" si="59"/>
        <v>1.9819349565483293</v>
      </c>
      <c r="AF262" s="297">
        <f t="shared" si="55"/>
        <v>0</v>
      </c>
      <c r="AG262" s="170">
        <f t="shared" si="56"/>
        <v>7464.898555790585</v>
      </c>
      <c r="AH262" s="269">
        <f t="shared" si="57"/>
        <v>89578.78266948703</v>
      </c>
      <c r="AI262" s="277">
        <f t="shared" si="58"/>
        <v>2.3386832487270284</v>
      </c>
      <c r="AJ262" s="170"/>
    </row>
    <row r="263" spans="1:36" ht="0.75" customHeight="1" hidden="1">
      <c r="A263" s="4"/>
      <c r="B263" s="228" t="s">
        <v>96</v>
      </c>
      <c r="C263" s="228">
        <v>4</v>
      </c>
      <c r="D263" s="228">
        <v>1</v>
      </c>
      <c r="E263" s="228"/>
      <c r="F263" s="227"/>
      <c r="G263" s="272"/>
      <c r="H263" s="273"/>
      <c r="I263" s="227"/>
      <c r="J263" s="284"/>
      <c r="K263" s="334"/>
      <c r="L263" s="273"/>
      <c r="M263" s="227"/>
      <c r="N263" s="242"/>
      <c r="O263" s="274"/>
      <c r="P263" s="227"/>
      <c r="Q263" s="227"/>
      <c r="R263" s="288">
        <v>0.5</v>
      </c>
      <c r="S263" s="227"/>
      <c r="T263" s="227">
        <f>'[25]Расч по домам на посыпку и расч'!$H$130</f>
        <v>0.01198478410146266</v>
      </c>
      <c r="U263" s="227"/>
      <c r="V263" s="230"/>
      <c r="W263" s="231">
        <f t="shared" si="62"/>
        <v>0</v>
      </c>
      <c r="X263" s="230">
        <f t="shared" si="63"/>
        <v>0</v>
      </c>
      <c r="Y263" s="298"/>
      <c r="Z263" s="370">
        <f t="shared" si="65"/>
        <v>0</v>
      </c>
      <c r="AA263" s="294">
        <f t="shared" si="51"/>
        <v>0</v>
      </c>
      <c r="AB263" s="294">
        <f t="shared" si="52"/>
        <v>0</v>
      </c>
      <c r="AC263" s="295">
        <f t="shared" si="53"/>
        <v>0.6451008279678428</v>
      </c>
      <c r="AD263" s="296">
        <f t="shared" si="54"/>
        <v>0</v>
      </c>
      <c r="AE263" s="277">
        <f t="shared" si="59"/>
        <v>0</v>
      </c>
      <c r="AF263" s="297">
        <f t="shared" si="55"/>
        <v>0</v>
      </c>
      <c r="AG263" s="170">
        <f t="shared" si="56"/>
        <v>0</v>
      </c>
      <c r="AH263" s="269">
        <f t="shared" si="57"/>
        <v>0</v>
      </c>
      <c r="AI263" s="277">
        <f t="shared" si="58"/>
        <v>0</v>
      </c>
      <c r="AJ263" s="170"/>
    </row>
    <row r="264" spans="1:36" ht="12.75" customHeight="1" hidden="1">
      <c r="A264" s="4"/>
      <c r="B264" s="228" t="s">
        <v>97</v>
      </c>
      <c r="C264" s="228">
        <v>6</v>
      </c>
      <c r="D264" s="228">
        <v>1</v>
      </c>
      <c r="E264" s="228">
        <v>97.6</v>
      </c>
      <c r="F264" s="227"/>
      <c r="G264" s="272"/>
      <c r="H264" s="273">
        <f>'[2]Норм по домам'!$Q$261</f>
        <v>0</v>
      </c>
      <c r="I264" s="227"/>
      <c r="J264" s="284">
        <f>'[14]Расч по домам'!$M$264</f>
        <v>0</v>
      </c>
      <c r="K264" s="334">
        <v>0</v>
      </c>
      <c r="L264" s="273">
        <v>0</v>
      </c>
      <c r="M264" s="227">
        <v>0</v>
      </c>
      <c r="N264" s="242">
        <v>0</v>
      </c>
      <c r="O264" s="274"/>
      <c r="P264" s="227">
        <f>'[8]Расчет на дерат  и дез.'!$K$256</f>
        <v>0</v>
      </c>
      <c r="Q264" s="227"/>
      <c r="R264" s="288">
        <v>0.5</v>
      </c>
      <c r="S264" s="227">
        <f>'[13]Расч по домам'!$AA$256</f>
        <v>0</v>
      </c>
      <c r="T264" s="227">
        <f>'[25]Расч по домам на посыпку и расч'!$H$130</f>
        <v>0.01198478410146266</v>
      </c>
      <c r="U264" s="227">
        <f>'[3]Расч по домам'!$M$265</f>
        <v>0</v>
      </c>
      <c r="V264" s="230">
        <f t="shared" si="61"/>
        <v>0.5119847841014626</v>
      </c>
      <c r="W264" s="231">
        <f t="shared" si="62"/>
        <v>0.5375840233065358</v>
      </c>
      <c r="X264" s="230">
        <f t="shared" si="63"/>
        <v>0.6451008279678428</v>
      </c>
      <c r="Y264" s="298">
        <f t="shared" si="64"/>
        <v>0.6758199150139308</v>
      </c>
      <c r="Z264" s="370">
        <f t="shared" si="65"/>
        <v>0.5658779192700377</v>
      </c>
      <c r="AA264" s="294">
        <f t="shared" si="51"/>
        <v>62.96184080966146</v>
      </c>
      <c r="AB264" s="294">
        <f t="shared" si="52"/>
        <v>52.468200674717885</v>
      </c>
      <c r="AC264" s="295">
        <f t="shared" si="53"/>
        <v>0.6451008279678428</v>
      </c>
      <c r="AD264" s="296">
        <f t="shared" si="54"/>
        <v>49.96971492830275</v>
      </c>
      <c r="AE264" s="277">
        <f t="shared" si="59"/>
        <v>0.677355869366235</v>
      </c>
      <c r="AF264" s="297">
        <f t="shared" si="55"/>
        <v>0</v>
      </c>
      <c r="AG264" s="170">
        <f t="shared" si="56"/>
        <v>66.10993285014453</v>
      </c>
      <c r="AH264" s="269">
        <f t="shared" si="57"/>
        <v>793.3191942017344</v>
      </c>
      <c r="AI264" s="277">
        <f t="shared" si="58"/>
        <v>0.7992799258521573</v>
      </c>
      <c r="AJ264" s="170"/>
    </row>
    <row r="265" spans="1:36" ht="12.75" customHeight="1" hidden="1">
      <c r="A265" s="4"/>
      <c r="B265" s="228" t="s">
        <v>98</v>
      </c>
      <c r="C265" s="228">
        <v>8</v>
      </c>
      <c r="D265" s="228">
        <v>1</v>
      </c>
      <c r="E265" s="228"/>
      <c r="F265" s="227"/>
      <c r="G265" s="272"/>
      <c r="H265" s="273"/>
      <c r="I265" s="227"/>
      <c r="J265" s="284"/>
      <c r="K265" s="334"/>
      <c r="L265" s="273"/>
      <c r="M265" s="227"/>
      <c r="N265" s="242"/>
      <c r="O265" s="274"/>
      <c r="P265" s="227"/>
      <c r="Q265" s="227"/>
      <c r="R265" s="288">
        <v>0.5</v>
      </c>
      <c r="S265" s="227"/>
      <c r="T265" s="227">
        <f>'[25]Расч по домам на посыпку и расч'!$H$130</f>
        <v>0.01198478410146266</v>
      </c>
      <c r="U265" s="227"/>
      <c r="V265" s="230">
        <f t="shared" si="61"/>
        <v>0.5119847841014626</v>
      </c>
      <c r="W265" s="231">
        <f t="shared" si="62"/>
        <v>0.5375840233065358</v>
      </c>
      <c r="X265" s="230">
        <f t="shared" si="63"/>
        <v>0.6451008279678428</v>
      </c>
      <c r="Y265" s="298">
        <f t="shared" si="64"/>
        <v>0.6758199150139308</v>
      </c>
      <c r="Z265" s="370">
        <f t="shared" si="65"/>
        <v>0.5658779192700377</v>
      </c>
      <c r="AA265" s="294">
        <f t="shared" si="51"/>
        <v>0</v>
      </c>
      <c r="AB265" s="294">
        <f t="shared" si="52"/>
        <v>0</v>
      </c>
      <c r="AC265" s="295">
        <f t="shared" si="53"/>
        <v>0.6451008279678428</v>
      </c>
      <c r="AD265" s="296">
        <f t="shared" si="54"/>
        <v>0</v>
      </c>
      <c r="AE265" s="277">
        <f t="shared" si="59"/>
        <v>0.677355869366235</v>
      </c>
      <c r="AF265" s="297">
        <f t="shared" si="55"/>
        <v>0</v>
      </c>
      <c r="AG265" s="170">
        <f t="shared" si="56"/>
        <v>0</v>
      </c>
      <c r="AH265" s="269">
        <f t="shared" si="57"/>
        <v>0</v>
      </c>
      <c r="AI265" s="277">
        <f t="shared" si="58"/>
        <v>0.7992799258521573</v>
      </c>
      <c r="AJ265" s="170"/>
    </row>
    <row r="266" spans="1:36" ht="12.75" customHeight="1" hidden="1">
      <c r="A266" s="4"/>
      <c r="B266" s="228" t="s">
        <v>98</v>
      </c>
      <c r="C266" s="228">
        <v>10</v>
      </c>
      <c r="D266" s="228">
        <v>1</v>
      </c>
      <c r="E266" s="228"/>
      <c r="F266" s="227"/>
      <c r="G266" s="272"/>
      <c r="H266" s="273"/>
      <c r="I266" s="227"/>
      <c r="J266" s="284"/>
      <c r="K266" s="334"/>
      <c r="L266" s="273"/>
      <c r="M266" s="227"/>
      <c r="N266" s="242"/>
      <c r="O266" s="274"/>
      <c r="P266" s="227"/>
      <c r="Q266" s="227"/>
      <c r="R266" s="288">
        <v>0.5</v>
      </c>
      <c r="S266" s="227"/>
      <c r="T266" s="227">
        <f>'[25]Расч по домам на посыпку и расч'!$H$130</f>
        <v>0.01198478410146266</v>
      </c>
      <c r="U266" s="227"/>
      <c r="V266" s="230">
        <f t="shared" si="61"/>
        <v>0.5119847841014626</v>
      </c>
      <c r="W266" s="231">
        <f t="shared" si="62"/>
        <v>0.5375840233065358</v>
      </c>
      <c r="X266" s="230">
        <f t="shared" si="63"/>
        <v>0.6451008279678428</v>
      </c>
      <c r="Y266" s="298">
        <f t="shared" si="64"/>
        <v>0.6758199150139308</v>
      </c>
      <c r="Z266" s="370">
        <f t="shared" si="65"/>
        <v>0.5658779192700377</v>
      </c>
      <c r="AA266" s="294">
        <f t="shared" si="51"/>
        <v>0</v>
      </c>
      <c r="AB266" s="294">
        <f t="shared" si="52"/>
        <v>0</v>
      </c>
      <c r="AC266" s="295">
        <f t="shared" si="53"/>
        <v>0.6451008279678428</v>
      </c>
      <c r="AD266" s="296">
        <f t="shared" si="54"/>
        <v>0</v>
      </c>
      <c r="AE266" s="277">
        <f t="shared" si="59"/>
        <v>0.677355869366235</v>
      </c>
      <c r="AF266" s="297">
        <f t="shared" si="55"/>
        <v>0</v>
      </c>
      <c r="AG266" s="170">
        <f t="shared" si="56"/>
        <v>0</v>
      </c>
      <c r="AH266" s="269">
        <f t="shared" si="57"/>
        <v>0</v>
      </c>
      <c r="AI266" s="277">
        <f t="shared" si="58"/>
        <v>0.7992799258521573</v>
      </c>
      <c r="AJ266" s="170"/>
    </row>
    <row r="267" spans="1:36" ht="12.75" customHeight="1" hidden="1">
      <c r="A267" s="4">
        <v>195</v>
      </c>
      <c r="B267" s="228" t="s">
        <v>95</v>
      </c>
      <c r="C267" s="228">
        <v>12</v>
      </c>
      <c r="D267" s="228">
        <v>1</v>
      </c>
      <c r="E267" s="228">
        <v>126.2</v>
      </c>
      <c r="F267" s="227"/>
      <c r="G267" s="272"/>
      <c r="H267" s="273">
        <f>'[2]Норм по домам'!$Q$264</f>
        <v>0</v>
      </c>
      <c r="I267" s="227"/>
      <c r="J267" s="284">
        <f>'[14]Расч по домам'!$M$267</f>
        <v>0</v>
      </c>
      <c r="K267" s="334">
        <v>0</v>
      </c>
      <c r="L267" s="273">
        <v>0</v>
      </c>
      <c r="M267" s="227">
        <v>0</v>
      </c>
      <c r="N267" s="242">
        <v>0</v>
      </c>
      <c r="O267" s="274"/>
      <c r="P267" s="227">
        <f>'[8]Расчет на дерат  и дез.'!$K$259</f>
        <v>0</v>
      </c>
      <c r="Q267" s="227">
        <f>'[18]Расч. по домам на электр'!$P$259</f>
        <v>0</v>
      </c>
      <c r="R267" s="288">
        <v>0</v>
      </c>
      <c r="S267" s="227">
        <v>0</v>
      </c>
      <c r="T267" s="227">
        <f>'[25]Расч по домам на посыпку и расч'!$H$130</f>
        <v>0.01198478410146266</v>
      </c>
      <c r="U267" s="227">
        <f>'[3]Расч по домам'!$M$268</f>
        <v>0</v>
      </c>
      <c r="V267" s="230">
        <v>0</v>
      </c>
      <c r="W267" s="231">
        <f t="shared" si="62"/>
        <v>0</v>
      </c>
      <c r="X267" s="230">
        <f t="shared" si="63"/>
        <v>0</v>
      </c>
      <c r="Y267" s="298">
        <f t="shared" si="64"/>
        <v>0</v>
      </c>
      <c r="Z267" s="370">
        <f t="shared" si="65"/>
        <v>0</v>
      </c>
      <c r="AA267" s="294">
        <f t="shared" si="51"/>
        <v>0</v>
      </c>
      <c r="AB267" s="294">
        <f t="shared" si="52"/>
        <v>0</v>
      </c>
      <c r="AC267" s="295">
        <f t="shared" si="53"/>
        <v>0.01510082796784295</v>
      </c>
      <c r="AD267" s="296">
        <f t="shared" si="54"/>
        <v>0</v>
      </c>
      <c r="AE267" s="277">
        <f t="shared" si="59"/>
        <v>0</v>
      </c>
      <c r="AF267" s="297">
        <f t="shared" si="55"/>
        <v>0</v>
      </c>
      <c r="AG267" s="170">
        <f t="shared" si="56"/>
        <v>0</v>
      </c>
      <c r="AH267" s="269">
        <f t="shared" si="57"/>
        <v>0</v>
      </c>
      <c r="AI267" s="277">
        <f t="shared" si="58"/>
        <v>0</v>
      </c>
      <c r="AJ267" s="170"/>
    </row>
    <row r="268" spans="1:36" ht="0.75" customHeight="1" hidden="1">
      <c r="A268" s="4">
        <v>194</v>
      </c>
      <c r="B268" s="228" t="s">
        <v>97</v>
      </c>
      <c r="C268" s="228">
        <v>37</v>
      </c>
      <c r="D268" s="228">
        <v>1</v>
      </c>
      <c r="E268" s="228">
        <v>24</v>
      </c>
      <c r="F268" s="227"/>
      <c r="G268" s="272"/>
      <c r="H268" s="273">
        <f>'[2]Норм по домам'!$Q$265</f>
        <v>0</v>
      </c>
      <c r="I268" s="227"/>
      <c r="J268" s="284">
        <f>'[14]Расч по домам'!$M$268</f>
        <v>0</v>
      </c>
      <c r="K268" s="334">
        <v>0</v>
      </c>
      <c r="L268" s="273">
        <v>0</v>
      </c>
      <c r="M268" s="227">
        <v>0</v>
      </c>
      <c r="N268" s="242">
        <v>0</v>
      </c>
      <c r="O268" s="274"/>
      <c r="P268" s="227">
        <f>'[8]Расчет на дерат  и дез.'!$K$260</f>
        <v>0</v>
      </c>
      <c r="Q268" s="227"/>
      <c r="R268" s="288">
        <v>0.5</v>
      </c>
      <c r="S268" s="227">
        <f>'[13]Расч по домам'!$AA$260</f>
        <v>0</v>
      </c>
      <c r="T268" s="227">
        <f>'[25]Расч по домам на посыпку и расч'!$H$130</f>
        <v>0.01198478410146266</v>
      </c>
      <c r="U268" s="227">
        <f>'[3]Расч по домам'!$M$269</f>
        <v>0</v>
      </c>
      <c r="V268" s="230">
        <f t="shared" si="61"/>
        <v>0.5119847841014626</v>
      </c>
      <c r="W268" s="231">
        <f t="shared" si="62"/>
        <v>0.5375840233065358</v>
      </c>
      <c r="X268" s="230">
        <f t="shared" si="63"/>
        <v>0.6451008279678428</v>
      </c>
      <c r="Y268" s="298">
        <f t="shared" si="64"/>
        <v>0.6758199150139308</v>
      </c>
      <c r="Z268" s="370">
        <f t="shared" si="65"/>
        <v>0.5658779192700377</v>
      </c>
      <c r="AA268" s="294">
        <f t="shared" si="51"/>
        <v>15.482419871228227</v>
      </c>
      <c r="AB268" s="294">
        <f t="shared" si="52"/>
        <v>12.90201655935686</v>
      </c>
      <c r="AC268" s="295">
        <f t="shared" si="53"/>
        <v>0.6451008279678428</v>
      </c>
      <c r="AD268" s="296">
        <f t="shared" si="54"/>
        <v>12.287634818435103</v>
      </c>
      <c r="AE268" s="277">
        <f t="shared" si="59"/>
        <v>0.677355869366235</v>
      </c>
      <c r="AF268" s="297">
        <f t="shared" si="55"/>
        <v>0</v>
      </c>
      <c r="AG268" s="170">
        <f t="shared" si="56"/>
        <v>16.256540864789642</v>
      </c>
      <c r="AH268" s="269">
        <f t="shared" si="57"/>
        <v>195.0784903774757</v>
      </c>
      <c r="AI268" s="277">
        <f t="shared" si="58"/>
        <v>0.7992799258521573</v>
      </c>
      <c r="AJ268" s="170"/>
    </row>
    <row r="269" spans="1:36" ht="14.25" customHeight="1">
      <c r="A269" s="4">
        <v>196</v>
      </c>
      <c r="B269" s="228" t="s">
        <v>134</v>
      </c>
      <c r="C269" s="228">
        <v>2</v>
      </c>
      <c r="D269" s="228">
        <v>2</v>
      </c>
      <c r="E269" s="228">
        <v>385.4</v>
      </c>
      <c r="F269" s="227"/>
      <c r="G269" s="272">
        <f>'[12]Расч по домам'!$Y$261</f>
        <v>0.793248839761287</v>
      </c>
      <c r="H269" s="273">
        <f>'[11]Норм по домам'!$Q$266</f>
        <v>0.4528966083805893</v>
      </c>
      <c r="I269" s="227"/>
      <c r="J269" s="284">
        <f>'[14]Расч по домам'!$M$269</f>
        <v>0.07297248727193684</v>
      </c>
      <c r="K269" s="334">
        <f>'[16]Расч по домам'!$G$269</f>
        <v>0.0280884940533672</v>
      </c>
      <c r="L269" s="273">
        <v>0</v>
      </c>
      <c r="M269" s="227">
        <v>0</v>
      </c>
      <c r="N269" s="242">
        <v>0</v>
      </c>
      <c r="O269" s="274">
        <f>'[4]Расч. по домам на электр'!$P$261</f>
        <v>0.09965034808120586</v>
      </c>
      <c r="P269" s="227">
        <f>'[8]Расчет на дерат  и дез.'!$K$261</f>
        <v>0</v>
      </c>
      <c r="Q269" s="227">
        <f>'[18]Расч. по домам на электр'!$P$261</f>
        <v>0.7071742313323571</v>
      </c>
      <c r="R269" s="288">
        <v>0.5</v>
      </c>
      <c r="S269" s="227">
        <v>0</v>
      </c>
      <c r="T269" s="227">
        <f>'[25]Расч по домам на посыпку и расч'!$H$130</f>
        <v>0.01198478410146266</v>
      </c>
      <c r="U269" s="227">
        <f>'[3]Расч по домам'!$M$270</f>
        <v>0.129636801100315</v>
      </c>
      <c r="V269" s="230">
        <f t="shared" si="61"/>
        <v>2.795652594082521</v>
      </c>
      <c r="W269" s="231">
        <f t="shared" si="62"/>
        <v>2.935435223786647</v>
      </c>
      <c r="X269" s="230">
        <f t="shared" si="63"/>
        <v>3.5225222685439763</v>
      </c>
      <c r="Y269" s="298">
        <f t="shared" si="64"/>
        <v>3.690261424188928</v>
      </c>
      <c r="Z269" s="370">
        <f t="shared" si="65"/>
        <v>3.0899318145122603</v>
      </c>
      <c r="AA269" s="294">
        <f t="shared" si="51"/>
        <v>1357.5800822968483</v>
      </c>
      <c r="AB269" s="294">
        <f t="shared" si="52"/>
        <v>1131.3167352473738</v>
      </c>
      <c r="AC269" s="295">
        <f t="shared" si="53"/>
        <v>3.5225222685439768</v>
      </c>
      <c r="AD269" s="296">
        <f t="shared" si="54"/>
        <v>1077.4445097594034</v>
      </c>
      <c r="AE269" s="277">
        <f t="shared" si="59"/>
        <v>3.6986483819711755</v>
      </c>
      <c r="AF269" s="297">
        <f t="shared" si="55"/>
        <v>0</v>
      </c>
      <c r="AG269" s="170">
        <f t="shared" si="56"/>
        <v>1425.459086411691</v>
      </c>
      <c r="AH269" s="269">
        <f t="shared" si="57"/>
        <v>17105.509036940293</v>
      </c>
      <c r="AI269" s="277">
        <f t="shared" si="58"/>
        <v>4.364405090725987</v>
      </c>
      <c r="AJ269" s="170"/>
    </row>
    <row r="270" spans="1:36" ht="14.25" customHeight="1">
      <c r="A270" s="4">
        <v>197</v>
      </c>
      <c r="B270" s="228" t="s">
        <v>134</v>
      </c>
      <c r="C270" s="228">
        <v>3</v>
      </c>
      <c r="D270" s="228">
        <v>2</v>
      </c>
      <c r="E270" s="228">
        <v>629.5</v>
      </c>
      <c r="F270" s="227"/>
      <c r="G270" s="272">
        <f>'[12]Расч по домам'!$Y$262</f>
        <v>0.7302379407656869</v>
      </c>
      <c r="H270" s="273">
        <f>'[11]Норм по домам'!$Q$267</f>
        <v>0.4528966083805893</v>
      </c>
      <c r="I270" s="227"/>
      <c r="J270" s="284">
        <f>'[14]Расч по домам'!$M$270</f>
        <v>0.07297248727193682</v>
      </c>
      <c r="K270" s="334">
        <f>'[16]Расч по домам'!$G$270</f>
        <v>0.0280884940533672</v>
      </c>
      <c r="L270" s="273">
        <v>0</v>
      </c>
      <c r="M270" s="227">
        <v>0</v>
      </c>
      <c r="N270" s="242">
        <v>0</v>
      </c>
      <c r="O270" s="274">
        <f>'[4]Расч. по домам на электр'!$P$262</f>
        <v>0.08785178453795806</v>
      </c>
      <c r="P270" s="227">
        <f>'[8]Расчет на дерат  и дез.'!$K$262</f>
        <v>0</v>
      </c>
      <c r="Q270" s="227">
        <f>'[18]Расч. по домам на электр'!$P$262</f>
        <v>0.6712176535958088</v>
      </c>
      <c r="R270" s="288">
        <v>0.5</v>
      </c>
      <c r="S270" s="227">
        <v>0</v>
      </c>
      <c r="T270" s="227">
        <f>'[25]Расч по домам на посыпку и расч'!$H$130</f>
        <v>0.01198478410146266</v>
      </c>
      <c r="U270" s="227">
        <f>'[3]Расч по домам'!$M$271</f>
        <v>0.11245205289920959</v>
      </c>
      <c r="V270" s="230">
        <f t="shared" si="61"/>
        <v>2.6677018056060193</v>
      </c>
      <c r="W270" s="231">
        <f t="shared" si="62"/>
        <v>2.8010868958863204</v>
      </c>
      <c r="X270" s="230">
        <f t="shared" si="63"/>
        <v>3.3613042750635844</v>
      </c>
      <c r="Y270" s="298">
        <f t="shared" si="64"/>
        <v>3.5213663833999456</v>
      </c>
      <c r="Z270" s="370">
        <f t="shared" si="65"/>
        <v>2.9485125219856005</v>
      </c>
      <c r="AA270" s="294">
        <f t="shared" si="51"/>
        <v>2115.9410411525264</v>
      </c>
      <c r="AB270" s="294">
        <f t="shared" si="52"/>
        <v>1763.2842009604387</v>
      </c>
      <c r="AC270" s="295">
        <f t="shared" si="53"/>
        <v>3.361304275063585</v>
      </c>
      <c r="AD270" s="296">
        <f t="shared" si="54"/>
        <v>1679.3182866289892</v>
      </c>
      <c r="AE270" s="277">
        <f t="shared" si="59"/>
        <v>3.529369488816764</v>
      </c>
      <c r="AF270" s="297">
        <f t="shared" si="55"/>
        <v>0</v>
      </c>
      <c r="AG270" s="170">
        <f t="shared" si="56"/>
        <v>2221.738093210153</v>
      </c>
      <c r="AH270" s="269">
        <f t="shared" si="57"/>
        <v>26660.85711852183</v>
      </c>
      <c r="AI270" s="277">
        <f t="shared" si="58"/>
        <v>4.1646559968037815</v>
      </c>
      <c r="AJ270" s="170"/>
    </row>
    <row r="271" spans="1:36" ht="13.5" customHeight="1">
      <c r="A271" s="4">
        <v>198</v>
      </c>
      <c r="B271" s="228" t="s">
        <v>134</v>
      </c>
      <c r="C271" s="228">
        <v>5</v>
      </c>
      <c r="D271" s="228">
        <v>2</v>
      </c>
      <c r="E271" s="228">
        <v>415.9</v>
      </c>
      <c r="F271" s="227"/>
      <c r="G271" s="272">
        <f>'[12]Расч по домам'!$Y$263</f>
        <v>0.8295331864518715</v>
      </c>
      <c r="H271" s="273">
        <f>'[11]Норм по домам'!$Q$268</f>
        <v>0.4528966083805893</v>
      </c>
      <c r="I271" s="227"/>
      <c r="J271" s="284">
        <f>'[14]Расч по домам'!$M$271</f>
        <v>0.07297248727193684</v>
      </c>
      <c r="K271" s="334">
        <f>'[16]Расч по домам'!$G$271</f>
        <v>0.0280884940533672</v>
      </c>
      <c r="L271" s="273">
        <v>0</v>
      </c>
      <c r="M271" s="227">
        <v>0</v>
      </c>
      <c r="N271" s="242">
        <v>0</v>
      </c>
      <c r="O271" s="274">
        <f>'[4]Расч. по домам на электр'!$P$263</f>
        <v>0.08943844259644643</v>
      </c>
      <c r="P271" s="227">
        <f>'[8]Расчет на дерат  и дез.'!$K$263</f>
        <v>0</v>
      </c>
      <c r="Q271" s="227">
        <f>'[18]Расч. по домам на электр'!$P$263</f>
        <v>0.6799711469103149</v>
      </c>
      <c r="R271" s="288">
        <v>0.5</v>
      </c>
      <c r="S271" s="227">
        <v>0</v>
      </c>
      <c r="T271" s="227">
        <f>'[25]Расч по домам на посыпку и расч'!$H$130</f>
        <v>0.01198478410146266</v>
      </c>
      <c r="U271" s="227">
        <f>'[3]Расч по домам'!$M$272</f>
        <v>0.11354259536941913</v>
      </c>
      <c r="V271" s="230">
        <f t="shared" si="61"/>
        <v>2.778427745135408</v>
      </c>
      <c r="W271" s="231">
        <f t="shared" si="62"/>
        <v>2.9173491323921783</v>
      </c>
      <c r="X271" s="230">
        <f t="shared" si="63"/>
        <v>3.500818958870614</v>
      </c>
      <c r="Y271" s="298">
        <f t="shared" si="64"/>
        <v>3.667524623578738</v>
      </c>
      <c r="Z271" s="370">
        <f t="shared" si="65"/>
        <v>3.070893823570714</v>
      </c>
      <c r="AA271" s="294">
        <f t="shared" si="51"/>
        <v>1455.990604994288</v>
      </c>
      <c r="AB271" s="294">
        <f t="shared" si="52"/>
        <v>1213.3255041619068</v>
      </c>
      <c r="AC271" s="295">
        <f t="shared" si="53"/>
        <v>3.5008189588706142</v>
      </c>
      <c r="AD271" s="296">
        <f t="shared" si="54"/>
        <v>1155.548099201816</v>
      </c>
      <c r="AE271" s="277">
        <f t="shared" si="59"/>
        <v>3.6758599068141447</v>
      </c>
      <c r="AF271" s="297">
        <f t="shared" si="55"/>
        <v>0</v>
      </c>
      <c r="AG271" s="170">
        <f t="shared" si="56"/>
        <v>1528.7901352440026</v>
      </c>
      <c r="AH271" s="269">
        <f t="shared" si="57"/>
        <v>18345.481622928033</v>
      </c>
      <c r="AI271" s="277">
        <f t="shared" si="58"/>
        <v>4.337514690040691</v>
      </c>
      <c r="AJ271" s="170"/>
    </row>
    <row r="272" spans="1:36" ht="15" customHeight="1">
      <c r="A272" s="4">
        <v>199</v>
      </c>
      <c r="B272" s="228" t="s">
        <v>134</v>
      </c>
      <c r="C272" s="228">
        <v>7</v>
      </c>
      <c r="D272" s="228">
        <v>2</v>
      </c>
      <c r="E272" s="228">
        <v>413.9</v>
      </c>
      <c r="F272" s="227"/>
      <c r="G272" s="272">
        <f>'[12]Расч по домам'!$Y$264</f>
        <v>0.7993355799307401</v>
      </c>
      <c r="H272" s="273">
        <f>'[11]Норм по домам'!$Q$269</f>
        <v>0.4528966083805893</v>
      </c>
      <c r="I272" s="227"/>
      <c r="J272" s="284">
        <f>'[14]Расч по домам'!$M$272</f>
        <v>0.07297248727193684</v>
      </c>
      <c r="K272" s="334">
        <f>'[16]Расч по домам'!$G$272</f>
        <v>0.0280884940533672</v>
      </c>
      <c r="L272" s="273">
        <v>0</v>
      </c>
      <c r="M272" s="227">
        <v>0</v>
      </c>
      <c r="N272" s="242">
        <v>0</v>
      </c>
      <c r="O272" s="274">
        <f>'[4]Расч. по домам на электр'!$P$264</f>
        <v>0.08987061675733768</v>
      </c>
      <c r="P272" s="227">
        <f>'[8]Расчет на дерат  и дез.'!$K$264</f>
        <v>0</v>
      </c>
      <c r="Q272" s="227">
        <f>'[18]Расч. по домам на электр'!$P$264</f>
        <v>0.6832568253201255</v>
      </c>
      <c r="R272" s="288">
        <v>0.5</v>
      </c>
      <c r="S272" s="227">
        <v>0</v>
      </c>
      <c r="T272" s="227">
        <f>'[25]Расч по домам на посыпку и расч'!$H$130</f>
        <v>0.01198478410146266</v>
      </c>
      <c r="U272" s="227">
        <f>'[3]Расч по домам'!$M$273</f>
        <v>0.11409124284643976</v>
      </c>
      <c r="V272" s="230">
        <f t="shared" si="61"/>
        <v>2.752496638661999</v>
      </c>
      <c r="W272" s="231">
        <f t="shared" si="62"/>
        <v>2.890121470595099</v>
      </c>
      <c r="X272" s="230">
        <f t="shared" si="63"/>
        <v>3.468145764714119</v>
      </c>
      <c r="Y272" s="298">
        <f t="shared" si="64"/>
        <v>3.633295563033839</v>
      </c>
      <c r="Z272" s="370">
        <f t="shared" si="65"/>
        <v>3.0422331269422096</v>
      </c>
      <c r="AA272" s="294">
        <f t="shared" si="51"/>
        <v>1435.4655320151737</v>
      </c>
      <c r="AB272" s="294">
        <f t="shared" si="52"/>
        <v>1196.2212766793114</v>
      </c>
      <c r="AC272" s="295">
        <f t="shared" si="53"/>
        <v>3.468145764714119</v>
      </c>
      <c r="AD272" s="296">
        <f t="shared" si="54"/>
        <v>1139.2583587422014</v>
      </c>
      <c r="AE272" s="277">
        <f t="shared" si="59"/>
        <v>3.641553052949825</v>
      </c>
      <c r="AF272" s="297">
        <f t="shared" si="55"/>
        <v>0</v>
      </c>
      <c r="AG272" s="170">
        <f t="shared" si="56"/>
        <v>1507.2388086159324</v>
      </c>
      <c r="AH272" s="269">
        <f t="shared" si="57"/>
        <v>18086.865703391188</v>
      </c>
      <c r="AI272" s="277">
        <f t="shared" si="58"/>
        <v>4.297032602480793</v>
      </c>
      <c r="AJ272" s="170"/>
    </row>
    <row r="273" spans="1:36" ht="12.75">
      <c r="A273" s="4">
        <v>200</v>
      </c>
      <c r="B273" s="228" t="s">
        <v>134</v>
      </c>
      <c r="C273" s="228">
        <v>9</v>
      </c>
      <c r="D273" s="228">
        <v>2</v>
      </c>
      <c r="E273" s="228">
        <v>533.8</v>
      </c>
      <c r="F273" s="227"/>
      <c r="G273" s="272">
        <f>'[12]Расч по домам'!$Y$265</f>
        <v>0.7059049466716623</v>
      </c>
      <c r="H273" s="273">
        <f>'[11]Норм по домам'!$Q$270</f>
        <v>0.45289660838058926</v>
      </c>
      <c r="I273" s="227"/>
      <c r="J273" s="284">
        <f>'[14]Расч по домам'!$M$273</f>
        <v>0.07297248727193684</v>
      </c>
      <c r="K273" s="334">
        <f>'[16]Расч по домам'!$G$273</f>
        <v>0.0280884940533672</v>
      </c>
      <c r="L273" s="273">
        <v>0</v>
      </c>
      <c r="M273" s="227">
        <v>0</v>
      </c>
      <c r="N273" s="242">
        <v>0</v>
      </c>
      <c r="O273" s="274">
        <f>'[4]Расч. по домам на электр'!$P$265</f>
        <v>0.08666850286681249</v>
      </c>
      <c r="P273" s="227">
        <f>'[8]Расчет на дерат  и дез.'!$K$265</f>
        <v>0</v>
      </c>
      <c r="Q273" s="227">
        <f>'[18]Расч. по домам на электр'!$P$265</f>
        <v>0.6621769772905246</v>
      </c>
      <c r="R273" s="288">
        <v>0.5</v>
      </c>
      <c r="S273" s="227">
        <v>0</v>
      </c>
      <c r="T273" s="227">
        <f>'[25]Расч по домам на посыпку и расч'!$H$130</f>
        <v>0.01198478410146266</v>
      </c>
      <c r="U273" s="227">
        <f>'[3]Расч по домам'!$M$274</f>
        <v>0.11093742853752876</v>
      </c>
      <c r="V273" s="230">
        <f t="shared" si="61"/>
        <v>2.631630229173884</v>
      </c>
      <c r="W273" s="231">
        <f t="shared" si="62"/>
        <v>2.763211740632578</v>
      </c>
      <c r="X273" s="230">
        <f t="shared" si="63"/>
        <v>3.3158540887590937</v>
      </c>
      <c r="Y273" s="298">
        <f t="shared" si="64"/>
        <v>3.4737519025095267</v>
      </c>
      <c r="Z273" s="370">
        <f t="shared" si="65"/>
        <v>2.908643937507977</v>
      </c>
      <c r="AA273" s="294">
        <f t="shared" si="51"/>
        <v>1770.002912579604</v>
      </c>
      <c r="AB273" s="294">
        <f t="shared" si="52"/>
        <v>1475.00242714967</v>
      </c>
      <c r="AC273" s="295">
        <f t="shared" si="53"/>
        <v>3.315854088759094</v>
      </c>
      <c r="AD273" s="296">
        <f t="shared" si="54"/>
        <v>1404.764216333019</v>
      </c>
      <c r="AE273" s="277">
        <f t="shared" si="59"/>
        <v>3.4816467931970485</v>
      </c>
      <c r="AF273" s="297">
        <f t="shared" si="55"/>
        <v>0</v>
      </c>
      <c r="AG273" s="170">
        <f t="shared" si="56"/>
        <v>1858.5030582085844</v>
      </c>
      <c r="AH273" s="269">
        <f t="shared" si="57"/>
        <v>22302.036698503012</v>
      </c>
      <c r="AI273" s="277">
        <f t="shared" si="58"/>
        <v>4.108343215972517</v>
      </c>
      <c r="AJ273" s="170"/>
    </row>
    <row r="274" spans="1:36" ht="12.75">
      <c r="A274" s="4">
        <v>201</v>
      </c>
      <c r="B274" s="228" t="s">
        <v>134</v>
      </c>
      <c r="C274" s="228">
        <v>11</v>
      </c>
      <c r="D274" s="228">
        <v>2</v>
      </c>
      <c r="E274" s="228">
        <v>408.6</v>
      </c>
      <c r="F274" s="227"/>
      <c r="G274" s="272">
        <f>'[12]Расч по домам'!$Y$266</f>
        <v>0.8097038583782019</v>
      </c>
      <c r="H274" s="273">
        <f>'[11]Норм по домам'!$Q$271</f>
        <v>0.4528966083805893</v>
      </c>
      <c r="I274" s="227"/>
      <c r="J274" s="284">
        <f>'[14]Расч по домам'!$M$274</f>
        <v>0.07297248727193684</v>
      </c>
      <c r="K274" s="334">
        <f>'[16]Расч по домам'!$G$274</f>
        <v>0.0280884940533672</v>
      </c>
      <c r="L274" s="273">
        <v>0</v>
      </c>
      <c r="M274" s="227">
        <v>0</v>
      </c>
      <c r="N274" s="242">
        <v>0</v>
      </c>
      <c r="O274" s="274">
        <f>'[4]Расч. по домам на электр'!$P$266</f>
        <v>0.09074761716482573</v>
      </c>
      <c r="P274" s="227">
        <f>'[8]Расчет на дерат  и дез.'!$K$266</f>
        <v>0.013630323466966406</v>
      </c>
      <c r="Q274" s="227">
        <f>'[18]Расч. по домам на электр'!$P$266</f>
        <v>0.6899243717979995</v>
      </c>
      <c r="R274" s="288">
        <v>0.5</v>
      </c>
      <c r="S274" s="227">
        <v>0</v>
      </c>
      <c r="T274" s="227">
        <f>'[25]Расч по домам на посыпку и расч'!$H$130</f>
        <v>0.01198478410146266</v>
      </c>
      <c r="U274" s="227">
        <f>'[3]Расч по домам'!$M$275</f>
        <v>0.11520459969295296</v>
      </c>
      <c r="V274" s="230">
        <f t="shared" si="61"/>
        <v>2.7851531443083024</v>
      </c>
      <c r="W274" s="231">
        <f t="shared" si="62"/>
        <v>2.9244108015237176</v>
      </c>
      <c r="X274" s="230">
        <f t="shared" si="63"/>
        <v>3.509292961828461</v>
      </c>
      <c r="Y274" s="298">
        <f t="shared" si="64"/>
        <v>3.6764021504869593</v>
      </c>
      <c r="Z274" s="370">
        <f t="shared" si="65"/>
        <v>3.07832715949865</v>
      </c>
      <c r="AA274" s="294">
        <f t="shared" si="51"/>
        <v>1433.8971042031094</v>
      </c>
      <c r="AB274" s="294">
        <f t="shared" si="52"/>
        <v>1194.914253502591</v>
      </c>
      <c r="AC274" s="295">
        <f t="shared" si="53"/>
        <v>3.5092929618284616</v>
      </c>
      <c r="AD274" s="296">
        <f t="shared" si="54"/>
        <v>1138.0135747643724</v>
      </c>
      <c r="AE274" s="277">
        <f t="shared" si="59"/>
        <v>3.684757609919884</v>
      </c>
      <c r="AF274" s="297">
        <f t="shared" si="55"/>
        <v>0</v>
      </c>
      <c r="AG274" s="170">
        <f t="shared" si="56"/>
        <v>1505.5919594132647</v>
      </c>
      <c r="AH274" s="269">
        <f t="shared" si="57"/>
        <v>18067.103512959176</v>
      </c>
      <c r="AI274" s="277">
        <f t="shared" si="58"/>
        <v>4.348013979705463</v>
      </c>
      <c r="AJ274" s="170"/>
    </row>
    <row r="275" spans="1:36" ht="12.75">
      <c r="A275" s="4">
        <v>202</v>
      </c>
      <c r="B275" s="228" t="s">
        <v>134</v>
      </c>
      <c r="C275" s="228">
        <v>4</v>
      </c>
      <c r="D275" s="228">
        <v>2</v>
      </c>
      <c r="E275" s="228">
        <v>371.48</v>
      </c>
      <c r="F275" s="227"/>
      <c r="G275" s="272">
        <f>'[12]Расч по домам'!$Y$268</f>
        <v>0.5965458828693789</v>
      </c>
      <c r="H275" s="273">
        <f>'[11]Норм по домам'!$Q$272</f>
        <v>0.45289660838058926</v>
      </c>
      <c r="I275" s="227"/>
      <c r="J275" s="284">
        <f>'[14]Расч по домам'!$M$236</f>
        <v>0.07297248727193684</v>
      </c>
      <c r="K275" s="334">
        <f>'[16]Расч по домам'!$G$275</f>
        <v>0.0280884940533672</v>
      </c>
      <c r="L275" s="273">
        <v>0</v>
      </c>
      <c r="M275" s="227">
        <v>0</v>
      </c>
      <c r="N275" s="242">
        <v>0</v>
      </c>
      <c r="O275" s="274">
        <f>'[4]Расч. по домам на электр'!$P$267</f>
        <v>0.10012772079639856</v>
      </c>
      <c r="P275" s="227">
        <f>'[8]Расчет на дерат  и дез.'!$K$267</f>
        <v>0</v>
      </c>
      <c r="Q275" s="227">
        <f>'[18]Расч. по домам на электр'!$P$267</f>
        <v>0.7612382234185733</v>
      </c>
      <c r="R275" s="288">
        <v>0.5</v>
      </c>
      <c r="S275" s="227">
        <v>0</v>
      </c>
      <c r="T275" s="227">
        <f>'[25]Расч по домам на посыпку и расч'!$H$130</f>
        <v>0.01198478410146266</v>
      </c>
      <c r="U275" s="227">
        <f>'[3]Расч по домам'!$M$276</f>
        <v>0.1271126929048221</v>
      </c>
      <c r="V275" s="230">
        <f t="shared" si="61"/>
        <v>2.6509668937965287</v>
      </c>
      <c r="W275" s="231">
        <f t="shared" si="62"/>
        <v>2.783515238486355</v>
      </c>
      <c r="X275" s="230">
        <f t="shared" si="63"/>
        <v>3.340218286183626</v>
      </c>
      <c r="Y275" s="298">
        <f t="shared" si="64"/>
        <v>3.499276299811418</v>
      </c>
      <c r="Z275" s="370">
        <f t="shared" si="65"/>
        <v>2.9300160405119526</v>
      </c>
      <c r="AA275" s="294">
        <f t="shared" si="51"/>
        <v>1240.8242889514934</v>
      </c>
      <c r="AB275" s="294">
        <f t="shared" si="52"/>
        <v>1034.0202407929112</v>
      </c>
      <c r="AC275" s="295">
        <f t="shared" si="53"/>
        <v>3.340218286183627</v>
      </c>
      <c r="AD275" s="296">
        <f t="shared" si="54"/>
        <v>984.7811817075345</v>
      </c>
      <c r="AE275" s="277">
        <f t="shared" si="59"/>
        <v>3.5072292004928074</v>
      </c>
      <c r="AF275" s="297">
        <f t="shared" si="55"/>
        <v>0</v>
      </c>
      <c r="AG275" s="170">
        <f t="shared" si="56"/>
        <v>1302.865503399068</v>
      </c>
      <c r="AH275" s="269">
        <f t="shared" si="57"/>
        <v>15634.386040788817</v>
      </c>
      <c r="AI275" s="277">
        <f t="shared" si="58"/>
        <v>4.138530456581512</v>
      </c>
      <c r="AJ275" s="170"/>
    </row>
    <row r="276" spans="1:36" ht="12.75">
      <c r="A276" s="4">
        <v>203</v>
      </c>
      <c r="B276" s="228" t="s">
        <v>134</v>
      </c>
      <c r="C276" s="228">
        <v>6</v>
      </c>
      <c r="D276" s="228">
        <v>2</v>
      </c>
      <c r="E276" s="228">
        <v>373.6</v>
      </c>
      <c r="F276" s="227"/>
      <c r="G276" s="272">
        <f>'[12]Расч по домам'!$Y$268</f>
        <v>0.5965458828693789</v>
      </c>
      <c r="H276" s="273">
        <f>'[11]Норм по домам'!$Q$273</f>
        <v>0.4528966083805893</v>
      </c>
      <c r="I276" s="227"/>
      <c r="J276" s="284">
        <f>'[14]Расч по домам'!$M$276</f>
        <v>0.07297248727193682</v>
      </c>
      <c r="K276" s="334">
        <f>'[16]Расч по домам'!$G$276</f>
        <v>0.0280884940533672</v>
      </c>
      <c r="L276" s="273">
        <v>0</v>
      </c>
      <c r="M276" s="227">
        <v>0</v>
      </c>
      <c r="N276" s="242">
        <v>0</v>
      </c>
      <c r="O276" s="274">
        <f>'[4]Расч. по домам на электр'!$P$268</f>
        <v>0.09956490437864578</v>
      </c>
      <c r="P276" s="227">
        <f>'[8]Расчет на дерат  и дез.'!$K$268</f>
        <v>0</v>
      </c>
      <c r="Q276" s="227">
        <f>'[18]Расч. по домам на электр'!$P$268</f>
        <v>0.7569593147751604</v>
      </c>
      <c r="R276" s="288">
        <v>0.5</v>
      </c>
      <c r="S276" s="227">
        <v>0</v>
      </c>
      <c r="T276" s="227">
        <f>'[25]Расч по домам на посыпку и расч'!$H$130</f>
        <v>0.01198478410146266</v>
      </c>
      <c r="U276" s="227">
        <f>'[3]Расч по домам'!$M$277</f>
        <v>0.12639819436333355</v>
      </c>
      <c r="V276" s="230">
        <f t="shared" si="61"/>
        <v>2.6454106701938747</v>
      </c>
      <c r="W276" s="231">
        <f t="shared" si="62"/>
        <v>2.7776812037035685</v>
      </c>
      <c r="X276" s="230">
        <f t="shared" si="63"/>
        <v>3.333217444444282</v>
      </c>
      <c r="Y276" s="298">
        <f t="shared" si="64"/>
        <v>3.4919420846559146</v>
      </c>
      <c r="Z276" s="370">
        <f t="shared" si="65"/>
        <v>2.923874951266914</v>
      </c>
      <c r="AA276" s="294">
        <f t="shared" si="51"/>
        <v>1245.290037244384</v>
      </c>
      <c r="AB276" s="294">
        <f t="shared" si="52"/>
        <v>1037.7416977036532</v>
      </c>
      <c r="AC276" s="295">
        <f t="shared" si="53"/>
        <v>3.333217444444282</v>
      </c>
      <c r="AD276" s="296">
        <f t="shared" si="54"/>
        <v>988.3254263844316</v>
      </c>
      <c r="AE276" s="277">
        <f t="shared" si="59"/>
        <v>3.4998783166664964</v>
      </c>
      <c r="AF276" s="297">
        <f t="shared" si="55"/>
        <v>0</v>
      </c>
      <c r="AG276" s="170">
        <f t="shared" si="56"/>
        <v>1307.5545391066032</v>
      </c>
      <c r="AH276" s="269">
        <f t="shared" si="57"/>
        <v>15690.654469279238</v>
      </c>
      <c r="AI276" s="277">
        <f t="shared" si="58"/>
        <v>4.129856413666466</v>
      </c>
      <c r="AJ276" s="170"/>
    </row>
    <row r="277" spans="1:36" ht="10.5" customHeight="1" hidden="1">
      <c r="A277" s="4"/>
      <c r="B277" s="228" t="s">
        <v>44</v>
      </c>
      <c r="C277" s="228">
        <v>14</v>
      </c>
      <c r="D277" s="228">
        <v>1</v>
      </c>
      <c r="E277" s="228">
        <v>0</v>
      </c>
      <c r="F277" s="227"/>
      <c r="G277" s="272"/>
      <c r="H277" s="273">
        <f>'[2]Норм по домам'!$Q$274</f>
        <v>0</v>
      </c>
      <c r="I277" s="227"/>
      <c r="J277" s="284">
        <v>0</v>
      </c>
      <c r="K277" s="334"/>
      <c r="L277" s="273">
        <v>0</v>
      </c>
      <c r="M277" s="227">
        <v>0</v>
      </c>
      <c r="N277" s="242">
        <v>0</v>
      </c>
      <c r="O277" s="274"/>
      <c r="P277" s="227">
        <f>'[8]Расчет на дерат  и дез.'!$K$269</f>
        <v>0</v>
      </c>
      <c r="Q277" s="227"/>
      <c r="R277" s="288">
        <v>0</v>
      </c>
      <c r="S277" s="227"/>
      <c r="T277" s="227">
        <v>0</v>
      </c>
      <c r="U277" s="227">
        <f>'[3]Расч по домам'!$M$278</f>
        <v>0</v>
      </c>
      <c r="V277" s="230">
        <f t="shared" si="61"/>
        <v>0</v>
      </c>
      <c r="W277" s="231">
        <f t="shared" si="62"/>
        <v>0</v>
      </c>
      <c r="X277" s="230">
        <f t="shared" si="63"/>
        <v>0</v>
      </c>
      <c r="Y277" s="298">
        <f t="shared" si="64"/>
        <v>0</v>
      </c>
      <c r="Z277" s="370">
        <f t="shared" si="65"/>
        <v>0</v>
      </c>
      <c r="AA277" s="294">
        <f t="shared" si="51"/>
        <v>0</v>
      </c>
      <c r="AB277" s="294">
        <f t="shared" si="52"/>
        <v>0</v>
      </c>
      <c r="AC277" s="295">
        <f t="shared" si="53"/>
        <v>0</v>
      </c>
      <c r="AD277" s="296">
        <f t="shared" si="54"/>
        <v>0</v>
      </c>
      <c r="AE277" s="277">
        <f t="shared" si="59"/>
        <v>0</v>
      </c>
      <c r="AF277" s="297">
        <f t="shared" si="55"/>
        <v>0</v>
      </c>
      <c r="AG277" s="170">
        <f t="shared" si="56"/>
        <v>0</v>
      </c>
      <c r="AH277" s="269">
        <f t="shared" si="57"/>
        <v>0</v>
      </c>
      <c r="AI277" s="277">
        <f t="shared" si="58"/>
        <v>0</v>
      </c>
      <c r="AJ277" s="170"/>
    </row>
    <row r="278" spans="1:36" ht="12.75" customHeight="1" hidden="1">
      <c r="A278" s="4"/>
      <c r="B278" s="228" t="s">
        <v>45</v>
      </c>
      <c r="C278" s="228">
        <v>16</v>
      </c>
      <c r="D278" s="228">
        <v>1</v>
      </c>
      <c r="E278" s="228">
        <v>0</v>
      </c>
      <c r="F278" s="227"/>
      <c r="G278" s="272"/>
      <c r="H278" s="273">
        <f>'[2]Норм по домам'!$Q$275</f>
        <v>0</v>
      </c>
      <c r="I278" s="227"/>
      <c r="J278" s="284">
        <v>0</v>
      </c>
      <c r="K278" s="334"/>
      <c r="L278" s="273">
        <v>0</v>
      </c>
      <c r="M278" s="227">
        <v>0</v>
      </c>
      <c r="N278" s="242">
        <v>0</v>
      </c>
      <c r="O278" s="274"/>
      <c r="P278" s="227">
        <f>'[8]Расчет на дерат  и дез.'!$K$270</f>
        <v>0</v>
      </c>
      <c r="Q278" s="227"/>
      <c r="R278" s="288">
        <v>0</v>
      </c>
      <c r="S278" s="227"/>
      <c r="T278" s="227">
        <v>0</v>
      </c>
      <c r="U278" s="227">
        <f>'[3]Расч по домам'!$M$279</f>
        <v>0</v>
      </c>
      <c r="V278" s="230">
        <f t="shared" si="61"/>
        <v>0</v>
      </c>
      <c r="W278" s="231">
        <f t="shared" si="62"/>
        <v>0</v>
      </c>
      <c r="X278" s="230">
        <f t="shared" si="63"/>
        <v>0</v>
      </c>
      <c r="Y278" s="298">
        <f t="shared" si="64"/>
        <v>0</v>
      </c>
      <c r="Z278" s="370">
        <f t="shared" si="65"/>
        <v>0</v>
      </c>
      <c r="AA278" s="294">
        <f t="shared" si="51"/>
        <v>0</v>
      </c>
      <c r="AB278" s="294">
        <f t="shared" si="52"/>
        <v>0</v>
      </c>
      <c r="AC278" s="295">
        <f t="shared" si="53"/>
        <v>0</v>
      </c>
      <c r="AD278" s="296">
        <f t="shared" si="54"/>
        <v>0</v>
      </c>
      <c r="AE278" s="277">
        <f t="shared" si="59"/>
        <v>0</v>
      </c>
      <c r="AF278" s="297">
        <f t="shared" si="55"/>
        <v>0</v>
      </c>
      <c r="AG278" s="170">
        <f t="shared" si="56"/>
        <v>0</v>
      </c>
      <c r="AH278" s="269">
        <f t="shared" si="57"/>
        <v>0</v>
      </c>
      <c r="AI278" s="277">
        <f t="shared" si="58"/>
        <v>0</v>
      </c>
      <c r="AJ278" s="170"/>
    </row>
    <row r="279" spans="1:36" ht="12.75">
      <c r="A279" s="4">
        <v>204</v>
      </c>
      <c r="B279" s="228" t="s">
        <v>134</v>
      </c>
      <c r="C279" s="228">
        <v>17</v>
      </c>
      <c r="D279" s="228">
        <v>2</v>
      </c>
      <c r="E279" s="228">
        <v>384.8</v>
      </c>
      <c r="F279" s="227"/>
      <c r="G279" s="272">
        <f>'[12]Расч по домам'!$Y$271</f>
        <v>0.658667669022869</v>
      </c>
      <c r="H279" s="273">
        <f>'[11]Норм по домам'!$Q$276</f>
        <v>0.4528966083805893</v>
      </c>
      <c r="I279" s="227"/>
      <c r="J279" s="284">
        <f>'[14]Расч по домам'!$M$279</f>
        <v>0.07297248727193682</v>
      </c>
      <c r="K279" s="334">
        <f>'[16]Расч по домам'!$G$279</f>
        <v>0.0280884940533672</v>
      </c>
      <c r="L279" s="273">
        <v>0</v>
      </c>
      <c r="M279" s="227">
        <v>0</v>
      </c>
      <c r="N279" s="242">
        <v>0</v>
      </c>
      <c r="O279" s="274">
        <f>'[4]Расч. по домам на электр'!$P$271</f>
        <v>0.10597916218605873</v>
      </c>
      <c r="P279" s="227">
        <f>'[8]Расчет на дерат  и дез.'!$K$271</f>
        <v>0</v>
      </c>
      <c r="Q279" s="227">
        <f>'[18]Расч. по домам на электр'!$P$271</f>
        <v>0.7858627858627858</v>
      </c>
      <c r="R279" s="288">
        <v>0.5</v>
      </c>
      <c r="S279" s="227">
        <v>0</v>
      </c>
      <c r="T279" s="227">
        <f>'[25]Расч по домам на посыпку и расч'!$H$130</f>
        <v>0.01198478410146266</v>
      </c>
      <c r="U279" s="227">
        <f>'[3]Расч по домам'!$M$280</f>
        <v>0.12271924483924483</v>
      </c>
      <c r="V279" s="230">
        <f t="shared" si="61"/>
        <v>2.7391712357183144</v>
      </c>
      <c r="W279" s="231">
        <f t="shared" si="62"/>
        <v>2.8761297975042304</v>
      </c>
      <c r="X279" s="230">
        <f t="shared" si="63"/>
        <v>3.4513557570050764</v>
      </c>
      <c r="Y279" s="298">
        <f t="shared" si="64"/>
        <v>3.6157060311481755</v>
      </c>
      <c r="Z279" s="370">
        <f t="shared" si="65"/>
        <v>3.027505050004453</v>
      </c>
      <c r="AA279" s="294">
        <f t="shared" si="51"/>
        <v>1328.0816952955533</v>
      </c>
      <c r="AB279" s="294">
        <f t="shared" si="52"/>
        <v>1106.734746079628</v>
      </c>
      <c r="AC279" s="295">
        <f t="shared" si="53"/>
        <v>3.451355757005077</v>
      </c>
      <c r="AD279" s="296">
        <f t="shared" si="54"/>
        <v>1054.0330915044074</v>
      </c>
      <c r="AE279" s="277">
        <f t="shared" si="59"/>
        <v>3.62392354485533</v>
      </c>
      <c r="AF279" s="297">
        <f t="shared" si="55"/>
        <v>0</v>
      </c>
      <c r="AG279" s="170">
        <f t="shared" si="56"/>
        <v>1394.485780060331</v>
      </c>
      <c r="AH279" s="269">
        <f t="shared" si="57"/>
        <v>16733.829360723972</v>
      </c>
      <c r="AI279" s="277">
        <f t="shared" si="58"/>
        <v>4.276229782929289</v>
      </c>
      <c r="AJ279" s="170"/>
    </row>
    <row r="280" spans="1:36" ht="11.25" customHeight="1">
      <c r="A280" s="4">
        <v>205</v>
      </c>
      <c r="B280" s="228" t="s">
        <v>134</v>
      </c>
      <c r="C280" s="228">
        <v>19</v>
      </c>
      <c r="D280" s="228">
        <v>2</v>
      </c>
      <c r="E280" s="228">
        <v>413.2</v>
      </c>
      <c r="F280" s="227"/>
      <c r="G280" s="272">
        <f>'[12]Расч по домам'!$Y$272</f>
        <v>0.6430476998063893</v>
      </c>
      <c r="H280" s="273">
        <f>'[11]Норм по домам'!$Q$277</f>
        <v>0.45289660838058926</v>
      </c>
      <c r="I280" s="227"/>
      <c r="J280" s="284">
        <f>'[14]Расч по домам'!$M$280</f>
        <v>0.07297248727193684</v>
      </c>
      <c r="K280" s="334">
        <f>'[16]Расч по домам'!$G$280</f>
        <v>0.0280884940533672</v>
      </c>
      <c r="L280" s="273">
        <v>0</v>
      </c>
      <c r="M280" s="227">
        <v>0</v>
      </c>
      <c r="N280" s="242">
        <v>0</v>
      </c>
      <c r="O280" s="274">
        <f>'[4]Расч. по домам на электр'!$P$272</f>
        <v>0.09002286610808825</v>
      </c>
      <c r="P280" s="227">
        <f>'[8]Расчет на дерат  и дез.'!$K$272</f>
        <v>0</v>
      </c>
      <c r="Q280" s="227">
        <f>'[18]Расч. по домам на электр'!$P$272</f>
        <v>0.7318489835430784</v>
      </c>
      <c r="R280" s="288">
        <v>0.5</v>
      </c>
      <c r="S280" s="227">
        <v>0</v>
      </c>
      <c r="T280" s="227">
        <f>'[25]Расч по домам на посыпку и расч'!$H$130</f>
        <v>0.01198478410146266</v>
      </c>
      <c r="U280" s="227">
        <f>'[3]Расч по домам'!$M$281</f>
        <v>0.11428452423557942</v>
      </c>
      <c r="V280" s="230">
        <f t="shared" si="61"/>
        <v>2.6451464475004913</v>
      </c>
      <c r="W280" s="231">
        <f t="shared" si="62"/>
        <v>2.777403769875516</v>
      </c>
      <c r="X280" s="230">
        <f t="shared" si="63"/>
        <v>3.332884523850619</v>
      </c>
      <c r="Y280" s="298">
        <f t="shared" si="64"/>
        <v>3.4915933107006487</v>
      </c>
      <c r="Z280" s="370">
        <f t="shared" si="65"/>
        <v>2.923582915658438</v>
      </c>
      <c r="AA280" s="294">
        <f aca="true" t="shared" si="66" ref="AA280:AA343">X280*E280</f>
        <v>1377.1478852550756</v>
      </c>
      <c r="AB280" s="294">
        <f aca="true" t="shared" si="67" ref="AB280:AB343">W280*E280</f>
        <v>1147.6232377125632</v>
      </c>
      <c r="AC280" s="295">
        <f aca="true" t="shared" si="68" ref="AC280:AC343">(G280+H280+J280+K280+O280+P280+Q280+R280+T280+U280)*1.05*1.2</f>
        <v>3.3328845238506193</v>
      </c>
      <c r="AD280" s="296">
        <f aca="true" t="shared" si="69" ref="AD280:AD343">V280*E280</f>
        <v>1092.974512107203</v>
      </c>
      <c r="AE280" s="277">
        <f aca="true" t="shared" si="70" ref="AE280:AE343">X280*1.05</f>
        <v>3.49952875004315</v>
      </c>
      <c r="AF280" s="297">
        <f aca="true" t="shared" si="71" ref="AF280:AF343">L280+M280+N280*1.05*1.2</f>
        <v>0</v>
      </c>
      <c r="AG280" s="170">
        <f aca="true" t="shared" si="72" ref="AG280:AG343">AE280*E280</f>
        <v>1446.0052795178296</v>
      </c>
      <c r="AH280" s="269">
        <f aca="true" t="shared" si="73" ref="AH280:AH343">E280*AE280*12</f>
        <v>17352.063354213955</v>
      </c>
      <c r="AI280" s="277">
        <f aca="true" t="shared" si="74" ref="AI280:AI343">AE280*1.18</f>
        <v>4.129443925050917</v>
      </c>
      <c r="AJ280" s="170"/>
    </row>
    <row r="281" spans="1:36" ht="12.75" customHeight="1" hidden="1">
      <c r="A281" s="4"/>
      <c r="B281" s="228" t="s">
        <v>38</v>
      </c>
      <c r="C281" s="228">
        <v>20</v>
      </c>
      <c r="D281" s="228">
        <v>1</v>
      </c>
      <c r="E281" s="228"/>
      <c r="F281" s="227"/>
      <c r="G281" s="272"/>
      <c r="H281" s="273"/>
      <c r="I281" s="227"/>
      <c r="J281" s="284"/>
      <c r="K281" s="334"/>
      <c r="L281" s="273"/>
      <c r="M281" s="227"/>
      <c r="N281" s="242"/>
      <c r="O281" s="274"/>
      <c r="P281" s="227"/>
      <c r="Q281" s="227"/>
      <c r="R281" s="288">
        <v>0.5</v>
      </c>
      <c r="S281" s="227"/>
      <c r="T281" s="227">
        <f>'[25]Расч по домам на посыпку и расч'!$H$130</f>
        <v>0.01198478410146266</v>
      </c>
      <c r="U281" s="227"/>
      <c r="V281" s="230">
        <f t="shared" si="61"/>
        <v>0.5119847841014626</v>
      </c>
      <c r="W281" s="231">
        <f t="shared" si="62"/>
        <v>0.5375840233065358</v>
      </c>
      <c r="X281" s="230">
        <f t="shared" si="63"/>
        <v>0.6451008279678428</v>
      </c>
      <c r="Y281" s="298">
        <f t="shared" si="64"/>
        <v>0.6758199150139308</v>
      </c>
      <c r="Z281" s="370">
        <f t="shared" si="65"/>
        <v>0.5658779192700377</v>
      </c>
      <c r="AA281" s="294">
        <f t="shared" si="66"/>
        <v>0</v>
      </c>
      <c r="AB281" s="294">
        <f t="shared" si="67"/>
        <v>0</v>
      </c>
      <c r="AC281" s="295">
        <f t="shared" si="68"/>
        <v>0.6451008279678428</v>
      </c>
      <c r="AD281" s="296">
        <f t="shared" si="69"/>
        <v>0</v>
      </c>
      <c r="AE281" s="277">
        <f t="shared" si="70"/>
        <v>0.677355869366235</v>
      </c>
      <c r="AF281" s="297">
        <f t="shared" si="71"/>
        <v>0</v>
      </c>
      <c r="AG281" s="170">
        <f t="shared" si="72"/>
        <v>0</v>
      </c>
      <c r="AH281" s="269">
        <f t="shared" si="73"/>
        <v>0</v>
      </c>
      <c r="AI281" s="277">
        <f t="shared" si="74"/>
        <v>0.7992799258521573</v>
      </c>
      <c r="AJ281" s="170"/>
    </row>
    <row r="282" spans="1:36" ht="12.75">
      <c r="A282" s="4">
        <v>206</v>
      </c>
      <c r="B282" s="228" t="s">
        <v>134</v>
      </c>
      <c r="C282" s="228">
        <v>21</v>
      </c>
      <c r="D282" s="228">
        <v>2</v>
      </c>
      <c r="E282" s="228">
        <v>403.2</v>
      </c>
      <c r="F282" s="227"/>
      <c r="G282" s="272">
        <f>'[12]Расч по домам'!$Y$274</f>
        <v>0.7842650886772486</v>
      </c>
      <c r="H282" s="273">
        <f>'[11]Норм по домам'!$Q$279</f>
        <v>0.45289660838058926</v>
      </c>
      <c r="I282" s="227"/>
      <c r="J282" s="284">
        <f>'[14]Расч по домам'!$M$282</f>
        <v>0.07297248727193684</v>
      </c>
      <c r="K282" s="334">
        <f>'[16]Расч по домам'!$G$282</f>
        <v>0.0280884940533672</v>
      </c>
      <c r="L282" s="273">
        <v>0</v>
      </c>
      <c r="M282" s="227">
        <v>0</v>
      </c>
      <c r="N282" s="242">
        <v>0</v>
      </c>
      <c r="O282" s="274">
        <f>'[4]Расч. по домам на электр'!$P$274</f>
        <v>0.09225557608100711</v>
      </c>
      <c r="P282" s="227">
        <f>'[8]Расчет на дерат  и дез.'!$K$274</f>
        <v>0</v>
      </c>
      <c r="Q282" s="227">
        <f>'[18]Расч. по домам на электр'!$P$274</f>
        <v>0.75</v>
      </c>
      <c r="R282" s="288">
        <v>0.5</v>
      </c>
      <c r="S282" s="227">
        <v>0</v>
      </c>
      <c r="T282" s="227">
        <f>'[25]Расч по домам на посыпку и расч'!$H$130</f>
        <v>0.01198478410146266</v>
      </c>
      <c r="U282" s="227">
        <f>'[3]Расч по домам'!$M$283</f>
        <v>0.1171189618406285</v>
      </c>
      <c r="V282" s="230">
        <f t="shared" si="61"/>
        <v>2.80958200040624</v>
      </c>
      <c r="W282" s="231">
        <f t="shared" si="62"/>
        <v>2.9500611004265522</v>
      </c>
      <c r="X282" s="230">
        <f t="shared" si="63"/>
        <v>3.5400733205118624</v>
      </c>
      <c r="Y282" s="298">
        <f t="shared" si="64"/>
        <v>3.708648240536237</v>
      </c>
      <c r="Z282" s="370">
        <f t="shared" si="65"/>
        <v>3.105327474133213</v>
      </c>
      <c r="AA282" s="294">
        <f t="shared" si="66"/>
        <v>1427.357562830383</v>
      </c>
      <c r="AB282" s="294">
        <f t="shared" si="67"/>
        <v>1189.464635691986</v>
      </c>
      <c r="AC282" s="295">
        <f t="shared" si="68"/>
        <v>3.5400733205118633</v>
      </c>
      <c r="AD282" s="296">
        <f t="shared" si="69"/>
        <v>1132.823462563796</v>
      </c>
      <c r="AE282" s="277">
        <f t="shared" si="70"/>
        <v>3.7170769865374558</v>
      </c>
      <c r="AF282" s="297">
        <f t="shared" si="71"/>
        <v>0</v>
      </c>
      <c r="AG282" s="170">
        <f t="shared" si="72"/>
        <v>1498.7254409719021</v>
      </c>
      <c r="AH282" s="269">
        <f t="shared" si="73"/>
        <v>17984.705291662824</v>
      </c>
      <c r="AI282" s="277">
        <f t="shared" si="74"/>
        <v>4.386150844114198</v>
      </c>
      <c r="AJ282" s="170"/>
    </row>
    <row r="283" spans="1:36" ht="12.75" customHeight="1" hidden="1">
      <c r="A283" s="4">
        <v>207</v>
      </c>
      <c r="B283" s="228" t="s">
        <v>123</v>
      </c>
      <c r="C283" s="228">
        <v>25</v>
      </c>
      <c r="D283" s="228">
        <v>2</v>
      </c>
      <c r="E283" s="228">
        <v>0</v>
      </c>
      <c r="F283" s="227"/>
      <c r="G283" s="272">
        <v>0</v>
      </c>
      <c r="H283" s="273">
        <v>0</v>
      </c>
      <c r="I283" s="227"/>
      <c r="J283" s="284">
        <v>0</v>
      </c>
      <c r="K283" s="334">
        <v>0</v>
      </c>
      <c r="L283" s="371">
        <v>0</v>
      </c>
      <c r="M283" s="284">
        <v>0</v>
      </c>
      <c r="N283" s="334">
        <v>0</v>
      </c>
      <c r="O283" s="333">
        <v>0</v>
      </c>
      <c r="P283" s="284">
        <v>0</v>
      </c>
      <c r="Q283" s="284">
        <v>0</v>
      </c>
      <c r="R283" s="284">
        <v>0</v>
      </c>
      <c r="S283" s="284">
        <v>0</v>
      </c>
      <c r="T283" s="227">
        <f>'[25]Расч по домам на посыпку и расч'!$H$130</f>
        <v>0.01198478410146266</v>
      </c>
      <c r="U283" s="284">
        <v>0</v>
      </c>
      <c r="V283" s="284">
        <v>0</v>
      </c>
      <c r="W283" s="332">
        <v>0</v>
      </c>
      <c r="X283" s="230">
        <v>0</v>
      </c>
      <c r="Y283" s="298">
        <f t="shared" si="64"/>
        <v>0</v>
      </c>
      <c r="Z283" s="370">
        <f t="shared" si="65"/>
        <v>0</v>
      </c>
      <c r="AA283" s="294">
        <f t="shared" si="66"/>
        <v>0</v>
      </c>
      <c r="AB283" s="294">
        <f t="shared" si="67"/>
        <v>0</v>
      </c>
      <c r="AC283" s="295">
        <f t="shared" si="68"/>
        <v>0.01510082796784295</v>
      </c>
      <c r="AD283" s="296">
        <f t="shared" si="69"/>
        <v>0</v>
      </c>
      <c r="AE283" s="277">
        <f t="shared" si="70"/>
        <v>0</v>
      </c>
      <c r="AF283" s="297">
        <f t="shared" si="71"/>
        <v>0</v>
      </c>
      <c r="AG283" s="170">
        <f t="shared" si="72"/>
        <v>0</v>
      </c>
      <c r="AH283" s="269">
        <f t="shared" si="73"/>
        <v>0</v>
      </c>
      <c r="AI283" s="277">
        <f t="shared" si="74"/>
        <v>0</v>
      </c>
      <c r="AJ283" s="170"/>
    </row>
    <row r="284" spans="1:36" ht="12.75" customHeight="1" hidden="1">
      <c r="A284" s="4"/>
      <c r="B284" s="228" t="s">
        <v>38</v>
      </c>
      <c r="C284" s="228">
        <v>36</v>
      </c>
      <c r="D284" s="228">
        <v>1</v>
      </c>
      <c r="E284" s="228"/>
      <c r="F284" s="227"/>
      <c r="G284" s="272"/>
      <c r="H284" s="273"/>
      <c r="I284" s="227"/>
      <c r="J284" s="284"/>
      <c r="K284" s="334"/>
      <c r="L284" s="273"/>
      <c r="M284" s="227"/>
      <c r="N284" s="242"/>
      <c r="O284" s="274"/>
      <c r="P284" s="227"/>
      <c r="Q284" s="227"/>
      <c r="R284" s="288">
        <v>0.5</v>
      </c>
      <c r="S284" s="227"/>
      <c r="T284" s="227">
        <f>'[25]Расч по домам на посыпку и расч'!$H$130</f>
        <v>0.01198478410146266</v>
      </c>
      <c r="U284" s="227"/>
      <c r="V284" s="230"/>
      <c r="W284" s="231">
        <f t="shared" si="62"/>
        <v>0</v>
      </c>
      <c r="X284" s="230">
        <f t="shared" si="63"/>
        <v>0</v>
      </c>
      <c r="Y284" s="298"/>
      <c r="Z284" s="370">
        <f t="shared" si="65"/>
        <v>0</v>
      </c>
      <c r="AA284" s="294">
        <f t="shared" si="66"/>
        <v>0</v>
      </c>
      <c r="AB284" s="294">
        <f t="shared" si="67"/>
        <v>0</v>
      </c>
      <c r="AC284" s="295">
        <f t="shared" si="68"/>
        <v>0.6451008279678428</v>
      </c>
      <c r="AD284" s="296">
        <f t="shared" si="69"/>
        <v>0</v>
      </c>
      <c r="AE284" s="277">
        <f t="shared" si="70"/>
        <v>0</v>
      </c>
      <c r="AF284" s="297">
        <f t="shared" si="71"/>
        <v>0</v>
      </c>
      <c r="AG284" s="170">
        <f t="shared" si="72"/>
        <v>0</v>
      </c>
      <c r="AH284" s="269">
        <f t="shared" si="73"/>
        <v>0</v>
      </c>
      <c r="AI284" s="277">
        <f t="shared" si="74"/>
        <v>0</v>
      </c>
      <c r="AJ284" s="170"/>
    </row>
    <row r="285" spans="1:36" ht="12.75" customHeight="1" hidden="1">
      <c r="A285" s="4"/>
      <c r="B285" s="228" t="s">
        <v>39</v>
      </c>
      <c r="C285" s="228">
        <v>63</v>
      </c>
      <c r="D285" s="228">
        <v>1</v>
      </c>
      <c r="E285" s="228"/>
      <c r="F285" s="227"/>
      <c r="G285" s="272"/>
      <c r="H285" s="273"/>
      <c r="I285" s="227"/>
      <c r="J285" s="284"/>
      <c r="K285" s="334"/>
      <c r="L285" s="273"/>
      <c r="M285" s="227"/>
      <c r="N285" s="242"/>
      <c r="O285" s="274"/>
      <c r="P285" s="227"/>
      <c r="Q285" s="227"/>
      <c r="R285" s="288">
        <v>0.5</v>
      </c>
      <c r="S285" s="227"/>
      <c r="T285" s="227">
        <f>'[25]Расч по домам на посыпку и расч'!$H$130</f>
        <v>0.01198478410146266</v>
      </c>
      <c r="U285" s="227"/>
      <c r="V285" s="230"/>
      <c r="W285" s="231">
        <f t="shared" si="62"/>
        <v>0</v>
      </c>
      <c r="X285" s="230">
        <f t="shared" si="63"/>
        <v>0</v>
      </c>
      <c r="Y285" s="298"/>
      <c r="Z285" s="370">
        <f t="shared" si="65"/>
        <v>0</v>
      </c>
      <c r="AA285" s="294">
        <f t="shared" si="66"/>
        <v>0</v>
      </c>
      <c r="AB285" s="294">
        <f t="shared" si="67"/>
        <v>0</v>
      </c>
      <c r="AC285" s="295">
        <f t="shared" si="68"/>
        <v>0.6451008279678428</v>
      </c>
      <c r="AD285" s="296">
        <f t="shared" si="69"/>
        <v>0</v>
      </c>
      <c r="AE285" s="277">
        <f t="shared" si="70"/>
        <v>0</v>
      </c>
      <c r="AF285" s="297">
        <f t="shared" si="71"/>
        <v>0</v>
      </c>
      <c r="AG285" s="170">
        <f t="shared" si="72"/>
        <v>0</v>
      </c>
      <c r="AH285" s="269">
        <f t="shared" si="73"/>
        <v>0</v>
      </c>
      <c r="AI285" s="277">
        <f t="shared" si="74"/>
        <v>0</v>
      </c>
      <c r="AJ285" s="170"/>
    </row>
    <row r="286" spans="1:36" ht="12.75">
      <c r="A286" s="4">
        <v>208</v>
      </c>
      <c r="B286" s="372" t="s">
        <v>134</v>
      </c>
      <c r="C286" s="228">
        <v>65</v>
      </c>
      <c r="D286" s="228">
        <v>1</v>
      </c>
      <c r="E286" s="228">
        <v>348.7</v>
      </c>
      <c r="F286" s="227"/>
      <c r="G286" s="272">
        <f>'[12]Расч по домам'!$Y$278</f>
        <v>0.45015327788930315</v>
      </c>
      <c r="H286" s="273">
        <v>0</v>
      </c>
      <c r="I286" s="227"/>
      <c r="J286" s="284">
        <f>'[14]Расч по домам'!$M$286</f>
        <v>0</v>
      </c>
      <c r="K286" s="334">
        <v>0</v>
      </c>
      <c r="L286" s="273">
        <v>0</v>
      </c>
      <c r="M286" s="227">
        <v>0</v>
      </c>
      <c r="N286" s="242">
        <v>0</v>
      </c>
      <c r="O286" s="274">
        <v>0</v>
      </c>
      <c r="P286" s="227">
        <v>0</v>
      </c>
      <c r="Q286" s="227">
        <v>0</v>
      </c>
      <c r="R286" s="288">
        <v>0</v>
      </c>
      <c r="S286" s="227">
        <v>0</v>
      </c>
      <c r="T286" s="227">
        <v>0</v>
      </c>
      <c r="U286" s="227">
        <f>'[3]Расч по домам'!$M$287</f>
        <v>0</v>
      </c>
      <c r="V286" s="230">
        <f t="shared" si="61"/>
        <v>0.45015327788930315</v>
      </c>
      <c r="W286" s="231">
        <f t="shared" si="62"/>
        <v>0.47266094178376833</v>
      </c>
      <c r="X286" s="230">
        <f t="shared" si="63"/>
        <v>0.567193130140522</v>
      </c>
      <c r="Y286" s="298">
        <f t="shared" si="64"/>
        <v>0.5942023268138802</v>
      </c>
      <c r="Z286" s="370">
        <f t="shared" si="65"/>
        <v>0.49753783345659824</v>
      </c>
      <c r="AA286" s="294">
        <f t="shared" si="66"/>
        <v>197.78024448</v>
      </c>
      <c r="AB286" s="294">
        <f t="shared" si="67"/>
        <v>164.8168704</v>
      </c>
      <c r="AC286" s="295">
        <f t="shared" si="68"/>
        <v>0.567193130140522</v>
      </c>
      <c r="AD286" s="296">
        <f t="shared" si="69"/>
        <v>156.968448</v>
      </c>
      <c r="AE286" s="277">
        <f t="shared" si="70"/>
        <v>0.5955527866475481</v>
      </c>
      <c r="AF286" s="297">
        <f t="shared" si="71"/>
        <v>0</v>
      </c>
      <c r="AG286" s="170">
        <f t="shared" si="72"/>
        <v>207.66925670400002</v>
      </c>
      <c r="AH286" s="269">
        <f t="shared" si="73"/>
        <v>2492.0310804480005</v>
      </c>
      <c r="AI286" s="277">
        <f t="shared" si="74"/>
        <v>0.7027522882441067</v>
      </c>
      <c r="AJ286" s="170"/>
    </row>
    <row r="287" spans="1:36" ht="12.75">
      <c r="A287" s="4">
        <v>209</v>
      </c>
      <c r="B287" s="228" t="s">
        <v>134</v>
      </c>
      <c r="C287" s="228">
        <v>15</v>
      </c>
      <c r="D287" s="228">
        <v>2</v>
      </c>
      <c r="E287" s="228">
        <v>669.6</v>
      </c>
      <c r="F287" s="227"/>
      <c r="G287" s="272">
        <f>'[12]Расч по домам'!$Y$279</f>
        <v>0.7977441168231778</v>
      </c>
      <c r="H287" s="273">
        <f>'[11]Норм по домам'!$Q$284</f>
        <v>0.45289660838058926</v>
      </c>
      <c r="I287" s="227"/>
      <c r="J287" s="284">
        <f>'[14]Расч по домам'!$M$287</f>
        <v>0.07297248727193682</v>
      </c>
      <c r="K287" s="334">
        <f>'[16]Расч по домам'!$G$287</f>
        <v>0.028088494053367198</v>
      </c>
      <c r="L287" s="273">
        <v>0</v>
      </c>
      <c r="M287" s="227">
        <v>0</v>
      </c>
      <c r="N287" s="242">
        <v>0</v>
      </c>
      <c r="O287" s="274">
        <f>'[4]Расч. по домам на электр'!$P$279</f>
        <v>0.08264312885373323</v>
      </c>
      <c r="P287" s="227">
        <f>'[8]Расчет на дерат  и дез.'!$K$279</f>
        <v>0</v>
      </c>
      <c r="Q287" s="227">
        <f>'[18]Расч. по домам на электр'!$P$279</f>
        <v>0.7213261648745518</v>
      </c>
      <c r="R287" s="288">
        <v>0.5</v>
      </c>
      <c r="S287" s="227">
        <v>0</v>
      </c>
      <c r="T287" s="227">
        <v>0</v>
      </c>
      <c r="U287" s="227">
        <f>'[3]Расч по домам'!$M$288</f>
        <v>0.10578486875927735</v>
      </c>
      <c r="V287" s="230">
        <f t="shared" si="61"/>
        <v>2.7614558690166335</v>
      </c>
      <c r="W287" s="231">
        <f t="shared" si="62"/>
        <v>2.8995286624674654</v>
      </c>
      <c r="X287" s="230">
        <f t="shared" si="63"/>
        <v>3.4794343949609585</v>
      </c>
      <c r="Y287" s="298">
        <f t="shared" si="64"/>
        <v>3.645121747101957</v>
      </c>
      <c r="Z287" s="370">
        <f t="shared" si="65"/>
        <v>3.0521354341762796</v>
      </c>
      <c r="AA287" s="294">
        <f t="shared" si="66"/>
        <v>2329.829270865858</v>
      </c>
      <c r="AB287" s="294">
        <f t="shared" si="67"/>
        <v>1941.524392388215</v>
      </c>
      <c r="AC287" s="295">
        <f t="shared" si="68"/>
        <v>3.4794343949609585</v>
      </c>
      <c r="AD287" s="296">
        <f t="shared" si="69"/>
        <v>1849.0708498935378</v>
      </c>
      <c r="AE287" s="277">
        <f t="shared" si="70"/>
        <v>3.6534061147090067</v>
      </c>
      <c r="AF287" s="297">
        <f t="shared" si="71"/>
        <v>0</v>
      </c>
      <c r="AG287" s="170">
        <f t="shared" si="72"/>
        <v>2446.320734409151</v>
      </c>
      <c r="AH287" s="269">
        <f t="shared" si="73"/>
        <v>29355.84881290981</v>
      </c>
      <c r="AI287" s="277">
        <f t="shared" si="74"/>
        <v>4.311019215356628</v>
      </c>
      <c r="AJ287" s="170"/>
    </row>
    <row r="288" spans="1:36" ht="12.75">
      <c r="A288" s="4">
        <v>210</v>
      </c>
      <c r="B288" s="228" t="s">
        <v>10</v>
      </c>
      <c r="C288" s="228">
        <v>100</v>
      </c>
      <c r="D288" s="228">
        <v>1</v>
      </c>
      <c r="E288" s="228">
        <v>207</v>
      </c>
      <c r="F288" s="227"/>
      <c r="G288" s="272">
        <v>0</v>
      </c>
      <c r="H288" s="273">
        <v>0</v>
      </c>
      <c r="I288" s="227"/>
      <c r="J288" s="284">
        <f>'[14]Расч по домам'!$M$288</f>
        <v>0</v>
      </c>
      <c r="K288" s="334">
        <f>'[5]Расч по домам'!$G$288</f>
        <v>0</v>
      </c>
      <c r="L288" s="273">
        <v>0</v>
      </c>
      <c r="M288" s="227">
        <v>0</v>
      </c>
      <c r="N288" s="242">
        <v>0</v>
      </c>
      <c r="O288" s="274">
        <v>0</v>
      </c>
      <c r="P288" s="227">
        <f>'[8]Расчет на дерат  и дез.'!$K$280</f>
        <v>0</v>
      </c>
      <c r="Q288" s="227">
        <v>0</v>
      </c>
      <c r="R288" s="288">
        <v>0</v>
      </c>
      <c r="S288" s="227">
        <v>0</v>
      </c>
      <c r="T288" s="227">
        <v>0</v>
      </c>
      <c r="U288" s="227">
        <f>'[3]Расч по домам'!$M$289</f>
        <v>0</v>
      </c>
      <c r="V288" s="230">
        <f>U288+T288+S288+R288+Q288+P288+O288+N288+M288+L288+K288+J288+H288+G288</f>
        <v>0</v>
      </c>
      <c r="W288" s="231">
        <f t="shared" si="62"/>
        <v>0</v>
      </c>
      <c r="X288" s="230">
        <f t="shared" si="63"/>
        <v>0</v>
      </c>
      <c r="Y288" s="298">
        <f t="shared" si="64"/>
        <v>0</v>
      </c>
      <c r="Z288" s="370">
        <f t="shared" si="65"/>
        <v>0</v>
      </c>
      <c r="AA288" s="294">
        <f t="shared" si="66"/>
        <v>0</v>
      </c>
      <c r="AB288" s="294">
        <f t="shared" si="67"/>
        <v>0</v>
      </c>
      <c r="AC288" s="295">
        <f t="shared" si="68"/>
        <v>0</v>
      </c>
      <c r="AD288" s="296">
        <f t="shared" si="69"/>
        <v>0</v>
      </c>
      <c r="AE288" s="277">
        <f t="shared" si="70"/>
        <v>0</v>
      </c>
      <c r="AF288" s="297">
        <f t="shared" si="71"/>
        <v>0</v>
      </c>
      <c r="AG288" s="170">
        <f t="shared" si="72"/>
        <v>0</v>
      </c>
      <c r="AH288" s="269">
        <f t="shared" si="73"/>
        <v>0</v>
      </c>
      <c r="AI288" s="277">
        <f t="shared" si="74"/>
        <v>0</v>
      </c>
      <c r="AJ288" s="170"/>
    </row>
    <row r="289" spans="1:36" ht="12.75">
      <c r="A289" s="4">
        <v>211</v>
      </c>
      <c r="B289" s="228" t="s">
        <v>134</v>
      </c>
      <c r="C289" s="228">
        <v>102</v>
      </c>
      <c r="D289" s="228">
        <v>1</v>
      </c>
      <c r="E289" s="228">
        <v>301.6</v>
      </c>
      <c r="F289" s="227"/>
      <c r="G289" s="272">
        <v>0</v>
      </c>
      <c r="H289" s="273">
        <v>0</v>
      </c>
      <c r="I289" s="227"/>
      <c r="J289" s="284">
        <f>'[14]Расч по домам'!$M$289</f>
        <v>0</v>
      </c>
      <c r="K289" s="334">
        <f>'[5]Расч по домам'!$G$289</f>
        <v>0</v>
      </c>
      <c r="L289" s="273">
        <v>0</v>
      </c>
      <c r="M289" s="227">
        <v>0</v>
      </c>
      <c r="N289" s="242">
        <v>0</v>
      </c>
      <c r="O289" s="274">
        <v>0</v>
      </c>
      <c r="P289" s="227">
        <f>'[8]Расчет на дерат  и дез.'!$K$281</f>
        <v>0</v>
      </c>
      <c r="Q289" s="227">
        <v>0</v>
      </c>
      <c r="R289" s="288">
        <v>0</v>
      </c>
      <c r="S289" s="227">
        <v>0</v>
      </c>
      <c r="T289" s="227">
        <v>0</v>
      </c>
      <c r="U289" s="227">
        <f>'[3]Расч по домам'!$M$290</f>
        <v>0</v>
      </c>
      <c r="V289" s="230">
        <f>U289+T289+S289+R289+Q289+P289+O289+N289+M289+L289+K289+J289+H289+G289</f>
        <v>0</v>
      </c>
      <c r="W289" s="231">
        <f t="shared" si="62"/>
        <v>0</v>
      </c>
      <c r="X289" s="230">
        <f t="shared" si="63"/>
        <v>0</v>
      </c>
      <c r="Y289" s="298">
        <f t="shared" si="64"/>
        <v>0</v>
      </c>
      <c r="Z289" s="370">
        <f t="shared" si="65"/>
        <v>0</v>
      </c>
      <c r="AA289" s="294">
        <f t="shared" si="66"/>
        <v>0</v>
      </c>
      <c r="AB289" s="294">
        <f t="shared" si="67"/>
        <v>0</v>
      </c>
      <c r="AC289" s="295">
        <f t="shared" si="68"/>
        <v>0</v>
      </c>
      <c r="AD289" s="296">
        <f t="shared" si="69"/>
        <v>0</v>
      </c>
      <c r="AE289" s="277">
        <f t="shared" si="70"/>
        <v>0</v>
      </c>
      <c r="AF289" s="297">
        <f t="shared" si="71"/>
        <v>0</v>
      </c>
      <c r="AG289" s="170">
        <f t="shared" si="72"/>
        <v>0</v>
      </c>
      <c r="AH289" s="269">
        <f t="shared" si="73"/>
        <v>0</v>
      </c>
      <c r="AI289" s="277">
        <f t="shared" si="74"/>
        <v>0</v>
      </c>
      <c r="AJ289" s="170"/>
    </row>
    <row r="290" spans="1:36" ht="12.75">
      <c r="A290" s="4">
        <v>212</v>
      </c>
      <c r="B290" s="228" t="s">
        <v>99</v>
      </c>
      <c r="C290" s="228">
        <v>1</v>
      </c>
      <c r="D290" s="228">
        <v>5</v>
      </c>
      <c r="E290" s="228">
        <v>2754.3</v>
      </c>
      <c r="F290" s="227"/>
      <c r="G290" s="272">
        <f>'[12]Расч по домам'!$Y$282</f>
        <v>0.45249128843384284</v>
      </c>
      <c r="H290" s="273">
        <f>'[11]Норм по домам'!$Q$287</f>
        <v>0.45289660838058926</v>
      </c>
      <c r="I290" s="227"/>
      <c r="J290" s="284">
        <f>'[14]Расч по домам'!$M$290</f>
        <v>0.07297248727193684</v>
      </c>
      <c r="K290" s="334">
        <f>'[16]Расч по домам'!$G$290</f>
        <v>0.028088494053367205</v>
      </c>
      <c r="L290" s="273">
        <v>0</v>
      </c>
      <c r="M290" s="227">
        <v>0</v>
      </c>
      <c r="N290" s="242">
        <v>0</v>
      </c>
      <c r="O290" s="274">
        <f>'[4]Расч. по домам на электр'!$P$282</f>
        <v>0.12033845510530868</v>
      </c>
      <c r="P290" s="227">
        <f>'[8]Расчет на дерат  и дез.'!$K$282</f>
        <v>0</v>
      </c>
      <c r="Q290" s="227">
        <f>'[18]Расч. по домам на электр'!$P$282</f>
        <v>0.20915368696220454</v>
      </c>
      <c r="R290" s="288">
        <v>0.5</v>
      </c>
      <c r="S290" s="227">
        <v>0</v>
      </c>
      <c r="T290" s="227">
        <f>'[25]Расч по домам на посыпку и расч'!$H$130</f>
        <v>0.01198478410146266</v>
      </c>
      <c r="U290" s="227">
        <f>'[3]Расч по домам'!$M$291</f>
        <v>0.07413129869658351</v>
      </c>
      <c r="V290" s="230">
        <f t="shared" si="61"/>
        <v>1.9220571030052953</v>
      </c>
      <c r="W290" s="231">
        <f t="shared" si="62"/>
        <v>2.01815995815556</v>
      </c>
      <c r="X290" s="230">
        <f t="shared" si="63"/>
        <v>2.421791949786672</v>
      </c>
      <c r="Y290" s="298">
        <f t="shared" si="64"/>
        <v>2.53711537596699</v>
      </c>
      <c r="Z290" s="370">
        <f t="shared" si="65"/>
        <v>2.124378903321642</v>
      </c>
      <c r="AA290" s="294">
        <f t="shared" si="66"/>
        <v>6670.341567297431</v>
      </c>
      <c r="AB290" s="294">
        <f t="shared" si="67"/>
        <v>5558.617972747859</v>
      </c>
      <c r="AC290" s="295">
        <f t="shared" si="68"/>
        <v>2.421791949786672</v>
      </c>
      <c r="AD290" s="296">
        <f t="shared" si="69"/>
        <v>5293.921878807485</v>
      </c>
      <c r="AE290" s="277">
        <f t="shared" si="70"/>
        <v>2.5428815472760053</v>
      </c>
      <c r="AF290" s="297">
        <f t="shared" si="71"/>
        <v>0</v>
      </c>
      <c r="AG290" s="170">
        <f t="shared" si="72"/>
        <v>7003.858645662302</v>
      </c>
      <c r="AH290" s="269">
        <f t="shared" si="73"/>
        <v>84046.30374794762</v>
      </c>
      <c r="AI290" s="277">
        <f t="shared" si="74"/>
        <v>3.000600225785686</v>
      </c>
      <c r="AJ290" s="170"/>
    </row>
    <row r="291" spans="1:36" ht="12.75">
      <c r="A291" s="4">
        <v>213</v>
      </c>
      <c r="B291" s="228" t="s">
        <v>99</v>
      </c>
      <c r="C291" s="228">
        <v>7</v>
      </c>
      <c r="D291" s="228">
        <v>2</v>
      </c>
      <c r="E291" s="228">
        <v>509.1</v>
      </c>
      <c r="F291" s="227"/>
      <c r="G291" s="272">
        <f>'[12]Расч по домам'!$Y$283</f>
        <v>0.2856431589340666</v>
      </c>
      <c r="H291" s="273">
        <f>'[11]Норм по домам'!$Q$288</f>
        <v>0.45289660838058926</v>
      </c>
      <c r="I291" s="227"/>
      <c r="J291" s="284">
        <f>'[14]Расч по домам'!$M$291</f>
        <v>0.07297248727193684</v>
      </c>
      <c r="K291" s="334">
        <f>'[16]Расч по домам'!$G$291</f>
        <v>0.0280884940533672</v>
      </c>
      <c r="L291" s="273">
        <v>0</v>
      </c>
      <c r="M291" s="227">
        <v>0</v>
      </c>
      <c r="N291" s="242">
        <v>0</v>
      </c>
      <c r="O291" s="274">
        <f>'[4]Расч. по домам на электр'!$P$283</f>
        <v>0.08021353887974496</v>
      </c>
      <c r="P291" s="227">
        <f>'[8]Расчет на дерат  и дез.'!$K$283</f>
        <v>0</v>
      </c>
      <c r="Q291" s="227">
        <f>'[18]Расч. по домам на электр'!$P$283</f>
        <v>0.12572775486152032</v>
      </c>
      <c r="R291" s="288">
        <v>0.5</v>
      </c>
      <c r="S291" s="227">
        <v>0</v>
      </c>
      <c r="T291" s="227">
        <f>'[25]Расч по домам на посыпку и расч'!$H$130</f>
        <v>0.01198478410146266</v>
      </c>
      <c r="U291" s="227">
        <f>'[3]Расч по домам'!$M$292</f>
        <v>0</v>
      </c>
      <c r="V291" s="230">
        <f t="shared" si="61"/>
        <v>1.5575268264826878</v>
      </c>
      <c r="W291" s="231">
        <f t="shared" si="62"/>
        <v>1.6354031678068224</v>
      </c>
      <c r="X291" s="230">
        <f t="shared" si="63"/>
        <v>1.9624838013681867</v>
      </c>
      <c r="Y291" s="298">
        <f t="shared" si="64"/>
        <v>2.055935410957148</v>
      </c>
      <c r="Z291" s="370">
        <f t="shared" si="65"/>
        <v>1.7214770187440236</v>
      </c>
      <c r="AA291" s="294">
        <f t="shared" si="66"/>
        <v>999.1005032765439</v>
      </c>
      <c r="AB291" s="294">
        <f t="shared" si="67"/>
        <v>832.5837527304533</v>
      </c>
      <c r="AC291" s="295">
        <f t="shared" si="68"/>
        <v>1.9624838013681867</v>
      </c>
      <c r="AD291" s="296">
        <f t="shared" si="69"/>
        <v>792.9369073623365</v>
      </c>
      <c r="AE291" s="277">
        <f t="shared" si="70"/>
        <v>2.060607991436596</v>
      </c>
      <c r="AF291" s="297">
        <f t="shared" si="71"/>
        <v>0</v>
      </c>
      <c r="AG291" s="170">
        <f t="shared" si="72"/>
        <v>1049.055528440371</v>
      </c>
      <c r="AH291" s="269">
        <f t="shared" si="73"/>
        <v>12588.666341284454</v>
      </c>
      <c r="AI291" s="277">
        <f t="shared" si="74"/>
        <v>2.4315174298951834</v>
      </c>
      <c r="AJ291" s="170"/>
    </row>
    <row r="292" spans="1:36" ht="12.75" customHeight="1" hidden="1">
      <c r="A292" s="4"/>
      <c r="B292" s="228" t="s">
        <v>85</v>
      </c>
      <c r="C292" s="228">
        <v>49</v>
      </c>
      <c r="D292" s="228">
        <v>1</v>
      </c>
      <c r="E292" s="228">
        <v>58.3</v>
      </c>
      <c r="F292" s="227"/>
      <c r="G292" s="272"/>
      <c r="H292" s="273">
        <f>'[2]Норм по домам'!$Q$289</f>
        <v>0</v>
      </c>
      <c r="I292" s="227"/>
      <c r="J292" s="284">
        <f>'[14]Расч по домам'!$M$292</f>
        <v>0</v>
      </c>
      <c r="K292" s="334">
        <f>'[5]Расч по домам'!$G$292</f>
        <v>0</v>
      </c>
      <c r="L292" s="273">
        <v>0</v>
      </c>
      <c r="M292" s="227">
        <v>0</v>
      </c>
      <c r="N292" s="242">
        <v>0</v>
      </c>
      <c r="O292" s="274"/>
      <c r="P292" s="227">
        <f>'[8]Расчет на дерат  и дез.'!$K$284</f>
        <v>0</v>
      </c>
      <c r="Q292" s="227"/>
      <c r="R292" s="288">
        <v>0.5</v>
      </c>
      <c r="S292" s="227">
        <f>'[13]Расч по домам'!$AA$284</f>
        <v>0</v>
      </c>
      <c r="T292" s="227">
        <f>'[25]Расч по домам на посыпку и расч'!$H$130</f>
        <v>0.01198478410146266</v>
      </c>
      <c r="U292" s="227">
        <f>'[3]Расч по домам'!$M$293</f>
        <v>0</v>
      </c>
      <c r="V292" s="230">
        <f t="shared" si="61"/>
        <v>0.5119847841014626</v>
      </c>
      <c r="W292" s="231">
        <f t="shared" si="62"/>
        <v>0.5375840233065358</v>
      </c>
      <c r="X292" s="230">
        <f t="shared" si="63"/>
        <v>0.6451008279678428</v>
      </c>
      <c r="Y292" s="298">
        <f t="shared" si="64"/>
        <v>0.6758199150139308</v>
      </c>
      <c r="Z292" s="370">
        <f t="shared" si="65"/>
        <v>0.5658779192700377</v>
      </c>
      <c r="AA292" s="294">
        <f t="shared" si="66"/>
        <v>37.609378270525234</v>
      </c>
      <c r="AB292" s="294">
        <f t="shared" si="67"/>
        <v>31.341148558771035</v>
      </c>
      <c r="AC292" s="295">
        <f t="shared" si="68"/>
        <v>0.6451008279678428</v>
      </c>
      <c r="AD292" s="296">
        <f t="shared" si="69"/>
        <v>29.84871291311527</v>
      </c>
      <c r="AE292" s="277">
        <f t="shared" si="70"/>
        <v>0.677355869366235</v>
      </c>
      <c r="AF292" s="297">
        <f t="shared" si="71"/>
        <v>0</v>
      </c>
      <c r="AG292" s="170">
        <f t="shared" si="72"/>
        <v>39.4898471840515</v>
      </c>
      <c r="AH292" s="269">
        <f t="shared" si="73"/>
        <v>473.878166208618</v>
      </c>
      <c r="AI292" s="277">
        <f t="shared" si="74"/>
        <v>0.7992799258521573</v>
      </c>
      <c r="AJ292" s="170"/>
    </row>
    <row r="293" spans="1:36" ht="12.75">
      <c r="A293" s="4">
        <v>214</v>
      </c>
      <c r="B293" s="228" t="s">
        <v>87</v>
      </c>
      <c r="C293" s="228">
        <v>70</v>
      </c>
      <c r="D293" s="228">
        <v>2</v>
      </c>
      <c r="E293" s="228">
        <v>241.9</v>
      </c>
      <c r="F293" s="227"/>
      <c r="G293" s="272">
        <f>'[12]Расч по домам'!$Y$285</f>
        <v>0</v>
      </c>
      <c r="H293" s="273">
        <f>'[11]Норм по домам'!$Q$290</f>
        <v>0.45289660838058926</v>
      </c>
      <c r="I293" s="227"/>
      <c r="J293" s="284">
        <f>'[14]Расч по домам'!$M$293</f>
        <v>0.07297248727193682</v>
      </c>
      <c r="K293" s="334">
        <f>'[16]Расч по домам'!$G$293</f>
        <v>0</v>
      </c>
      <c r="L293" s="273">
        <v>0</v>
      </c>
      <c r="M293" s="227">
        <v>0</v>
      </c>
      <c r="N293" s="242">
        <v>0</v>
      </c>
      <c r="O293" s="274">
        <v>0</v>
      </c>
      <c r="P293" s="227">
        <f>'[8]Расчет на дерат  и дез.'!$K$285</f>
        <v>0</v>
      </c>
      <c r="Q293" s="227">
        <v>0</v>
      </c>
      <c r="R293" s="288">
        <v>0.5</v>
      </c>
      <c r="S293" s="227">
        <v>0</v>
      </c>
      <c r="T293" s="227">
        <v>0</v>
      </c>
      <c r="U293" s="227">
        <f>'[3]Расч по домам'!$M$294</f>
        <v>0</v>
      </c>
      <c r="V293" s="230">
        <f t="shared" si="61"/>
        <v>1.025869095652526</v>
      </c>
      <c r="W293" s="231">
        <f t="shared" si="62"/>
        <v>1.0771625504351523</v>
      </c>
      <c r="X293" s="230">
        <f t="shared" si="63"/>
        <v>1.2925950605221828</v>
      </c>
      <c r="Y293" s="298">
        <f t="shared" si="64"/>
        <v>1.3541472062613344</v>
      </c>
      <c r="Z293" s="370">
        <f t="shared" si="65"/>
        <v>1.1338553162475289</v>
      </c>
      <c r="AA293" s="294">
        <f t="shared" si="66"/>
        <v>312.67874514031604</v>
      </c>
      <c r="AB293" s="294">
        <f t="shared" si="67"/>
        <v>260.56562095026334</v>
      </c>
      <c r="AC293" s="295">
        <f t="shared" si="68"/>
        <v>1.2925950605221828</v>
      </c>
      <c r="AD293" s="296">
        <f t="shared" si="69"/>
        <v>248.15773423834605</v>
      </c>
      <c r="AE293" s="277">
        <f t="shared" si="70"/>
        <v>1.357224813548292</v>
      </c>
      <c r="AF293" s="297">
        <f t="shared" si="71"/>
        <v>0</v>
      </c>
      <c r="AG293" s="170">
        <f t="shared" si="72"/>
        <v>328.31268239733186</v>
      </c>
      <c r="AH293" s="269">
        <f t="shared" si="73"/>
        <v>3939.7521887679823</v>
      </c>
      <c r="AI293" s="277">
        <f t="shared" si="74"/>
        <v>1.6015252799869846</v>
      </c>
      <c r="AJ293" s="170"/>
    </row>
    <row r="294" spans="1:36" ht="12.75">
      <c r="A294" s="4">
        <v>215</v>
      </c>
      <c r="B294" s="228" t="s">
        <v>87</v>
      </c>
      <c r="C294" s="228">
        <v>74</v>
      </c>
      <c r="D294" s="228">
        <v>2</v>
      </c>
      <c r="E294" s="228">
        <v>200.9</v>
      </c>
      <c r="F294" s="227"/>
      <c r="G294" s="272">
        <f>'[12]Расч по домам'!$Y$286</f>
        <v>0</v>
      </c>
      <c r="H294" s="273">
        <f>'[11]Норм по домам'!$Q$291</f>
        <v>0.45289660838058926</v>
      </c>
      <c r="I294" s="227"/>
      <c r="J294" s="284">
        <f>'[14]Расч по домам'!$M$294</f>
        <v>0.07297248727193682</v>
      </c>
      <c r="K294" s="334">
        <f>'[16]Расч по домам'!$G$294</f>
        <v>0</v>
      </c>
      <c r="L294" s="273">
        <v>0</v>
      </c>
      <c r="M294" s="227">
        <v>0</v>
      </c>
      <c r="N294" s="242">
        <v>0</v>
      </c>
      <c r="O294" s="274">
        <v>0</v>
      </c>
      <c r="P294" s="227">
        <f>'[8]Расчет на дерат  и дез.'!$K$286</f>
        <v>0</v>
      </c>
      <c r="Q294" s="227">
        <v>0</v>
      </c>
      <c r="R294" s="288">
        <v>0.5</v>
      </c>
      <c r="S294" s="227">
        <v>0</v>
      </c>
      <c r="T294" s="227">
        <v>0</v>
      </c>
      <c r="U294" s="227">
        <f>'[3]Расч по домам'!$M$295</f>
        <v>0</v>
      </c>
      <c r="V294" s="230">
        <f t="shared" si="61"/>
        <v>1.025869095652526</v>
      </c>
      <c r="W294" s="231">
        <f t="shared" si="62"/>
        <v>1.0771625504351523</v>
      </c>
      <c r="X294" s="230">
        <f t="shared" si="63"/>
        <v>1.2925950605221828</v>
      </c>
      <c r="Y294" s="298">
        <f t="shared" si="64"/>
        <v>1.3541472062613344</v>
      </c>
      <c r="Z294" s="370">
        <f t="shared" si="65"/>
        <v>1.1338553162475289</v>
      </c>
      <c r="AA294" s="294">
        <f t="shared" si="66"/>
        <v>259.6823476589065</v>
      </c>
      <c r="AB294" s="294">
        <f t="shared" si="67"/>
        <v>216.4019563824221</v>
      </c>
      <c r="AC294" s="295">
        <f t="shared" si="68"/>
        <v>1.2925950605221828</v>
      </c>
      <c r="AD294" s="296">
        <f t="shared" si="69"/>
        <v>206.0971013165925</v>
      </c>
      <c r="AE294" s="277">
        <f t="shared" si="70"/>
        <v>1.357224813548292</v>
      </c>
      <c r="AF294" s="297">
        <f t="shared" si="71"/>
        <v>0</v>
      </c>
      <c r="AG294" s="170">
        <f t="shared" si="72"/>
        <v>272.6664650418519</v>
      </c>
      <c r="AH294" s="269">
        <f t="shared" si="73"/>
        <v>3271.9975805022227</v>
      </c>
      <c r="AI294" s="277">
        <f t="shared" si="74"/>
        <v>1.6015252799869846</v>
      </c>
      <c r="AJ294" s="170"/>
    </row>
    <row r="295" spans="1:36" ht="12.75">
      <c r="A295" s="4">
        <v>216</v>
      </c>
      <c r="B295" s="228" t="s">
        <v>87</v>
      </c>
      <c r="C295" s="228">
        <v>79</v>
      </c>
      <c r="D295" s="228">
        <v>3</v>
      </c>
      <c r="E295" s="228">
        <v>1060.4</v>
      </c>
      <c r="F295" s="227"/>
      <c r="G295" s="272">
        <f>'[12]Расч по домам'!$Y$287</f>
        <v>0.3605730677731673</v>
      </c>
      <c r="H295" s="273">
        <f>'[11]Норм по домам'!$Q$292</f>
        <v>0.4528966083805893</v>
      </c>
      <c r="I295" s="227"/>
      <c r="J295" s="284">
        <f>'[14]Расч по домам'!$M$295</f>
        <v>0.07297248727193682</v>
      </c>
      <c r="K295" s="334">
        <f>'[16]Расч по домам'!$G$295</f>
        <v>0.0280884940533672</v>
      </c>
      <c r="L295" s="273">
        <v>0</v>
      </c>
      <c r="M295" s="227">
        <v>0</v>
      </c>
      <c r="N295" s="242">
        <v>0</v>
      </c>
      <c r="O295" s="274">
        <f>'[4]Расч. по домам на электр'!$P$287</f>
        <v>0.09998336144339479</v>
      </c>
      <c r="P295" s="227">
        <f>'[8]Расчет на дерат  и дез.'!$K$287</f>
        <v>0</v>
      </c>
      <c r="Q295" s="227">
        <f>'[18]Расч. по домам на электр'!$P$287</f>
        <v>0.3430402412590708</v>
      </c>
      <c r="R295" s="288">
        <v>0.5</v>
      </c>
      <c r="S295" s="227">
        <v>0</v>
      </c>
      <c r="T295" s="227">
        <f>'[25]Расч по домам на посыпку и расч'!$H$130</f>
        <v>0.01198478410146266</v>
      </c>
      <c r="U295" s="227">
        <f>'[3]Расч по домам'!$M$296</f>
        <v>0.13350965624580552</v>
      </c>
      <c r="V295" s="230">
        <f t="shared" si="61"/>
        <v>2.0030487005287942</v>
      </c>
      <c r="W295" s="231">
        <f t="shared" si="62"/>
        <v>2.103201135555234</v>
      </c>
      <c r="X295" s="230">
        <f t="shared" si="63"/>
        <v>2.5238413626662806</v>
      </c>
      <c r="Y295" s="298">
        <f t="shared" si="64"/>
        <v>2.6440242846980087</v>
      </c>
      <c r="Z295" s="370">
        <f t="shared" si="65"/>
        <v>2.213895932163404</v>
      </c>
      <c r="AA295" s="294">
        <f t="shared" si="66"/>
        <v>2676.2813809713243</v>
      </c>
      <c r="AB295" s="294">
        <f t="shared" si="67"/>
        <v>2230.2344841427703</v>
      </c>
      <c r="AC295" s="295">
        <f t="shared" si="68"/>
        <v>2.5238413626662806</v>
      </c>
      <c r="AD295" s="296">
        <f t="shared" si="69"/>
        <v>2124.0328420407336</v>
      </c>
      <c r="AE295" s="277">
        <f t="shared" si="70"/>
        <v>2.6500334307995947</v>
      </c>
      <c r="AF295" s="297">
        <f t="shared" si="71"/>
        <v>0</v>
      </c>
      <c r="AG295" s="170">
        <f t="shared" si="72"/>
        <v>2810.0954500198904</v>
      </c>
      <c r="AH295" s="269">
        <f t="shared" si="73"/>
        <v>33721.14540023869</v>
      </c>
      <c r="AI295" s="277">
        <f t="shared" si="74"/>
        <v>3.1270394483435218</v>
      </c>
      <c r="AJ295" s="170"/>
    </row>
    <row r="296" spans="1:36" ht="12" customHeight="1">
      <c r="A296" s="4">
        <v>217</v>
      </c>
      <c r="B296" s="228" t="s">
        <v>87</v>
      </c>
      <c r="C296" s="228">
        <v>81</v>
      </c>
      <c r="D296" s="228">
        <v>3</v>
      </c>
      <c r="E296" s="228">
        <v>961.3</v>
      </c>
      <c r="F296" s="227"/>
      <c r="G296" s="272">
        <f>'[12]Расч по домам'!$Y$288</f>
        <v>0.3673802095356983</v>
      </c>
      <c r="H296" s="273">
        <f>'[11]Норм по домам'!$Q$293</f>
        <v>0.4528966083805893</v>
      </c>
      <c r="I296" s="227"/>
      <c r="J296" s="284">
        <f>'[14]Расч по домам'!$M$236</f>
        <v>0.07297248727193684</v>
      </c>
      <c r="K296" s="334">
        <f>'[16]Расч по домам'!$G$296</f>
        <v>0.0280884940533672</v>
      </c>
      <c r="L296" s="273">
        <v>0</v>
      </c>
      <c r="M296" s="227">
        <v>0</v>
      </c>
      <c r="N296" s="242">
        <v>0</v>
      </c>
      <c r="O296" s="274">
        <f>'[4]Расч. по домам на электр'!$P$288</f>
        <v>0.11022660955795759</v>
      </c>
      <c r="P296" s="227">
        <f>'[8]Расчет на дерат  и дез.'!$K$288</f>
        <v>0.02123205478591399</v>
      </c>
      <c r="Q296" s="227">
        <f>'[18]Расч. по домам на электр'!$P$288</f>
        <v>0.3959103763323907</v>
      </c>
      <c r="R296" s="288">
        <v>0.5</v>
      </c>
      <c r="S296" s="227">
        <v>0</v>
      </c>
      <c r="T296" s="227">
        <f>'[25]Расч по домам на посыпку и расч'!$H$130</f>
        <v>0.01198478410146266</v>
      </c>
      <c r="U296" s="227">
        <f>'[3]Расч по домам'!$M$297</f>
        <v>0.1476661959600354</v>
      </c>
      <c r="V296" s="230">
        <f t="shared" si="61"/>
        <v>2.108357819979352</v>
      </c>
      <c r="W296" s="231">
        <f t="shared" si="62"/>
        <v>2.2137757109783194</v>
      </c>
      <c r="X296" s="230">
        <f t="shared" si="63"/>
        <v>2.656530853173983</v>
      </c>
      <c r="Y296" s="298">
        <f t="shared" si="64"/>
        <v>2.7830323223727444</v>
      </c>
      <c r="Z296" s="370">
        <f t="shared" si="65"/>
        <v>2.3302902220824415</v>
      </c>
      <c r="AA296" s="294">
        <f t="shared" si="66"/>
        <v>2553.72310915615</v>
      </c>
      <c r="AB296" s="294">
        <f t="shared" si="67"/>
        <v>2128.102590963458</v>
      </c>
      <c r="AC296" s="295">
        <f t="shared" si="68"/>
        <v>2.6565308531739835</v>
      </c>
      <c r="AD296" s="296">
        <f t="shared" si="69"/>
        <v>2026.7643723461508</v>
      </c>
      <c r="AE296" s="277">
        <f t="shared" si="70"/>
        <v>2.7893573958326825</v>
      </c>
      <c r="AF296" s="297">
        <f t="shared" si="71"/>
        <v>0</v>
      </c>
      <c r="AG296" s="170">
        <f t="shared" si="72"/>
        <v>2681.4092646139575</v>
      </c>
      <c r="AH296" s="269">
        <f t="shared" si="73"/>
        <v>32176.911175367488</v>
      </c>
      <c r="AI296" s="277">
        <f t="shared" si="74"/>
        <v>3.291441727082565</v>
      </c>
      <c r="AJ296" s="170"/>
    </row>
    <row r="297" spans="1:36" ht="0.75" customHeight="1" hidden="1">
      <c r="A297" s="4"/>
      <c r="B297" s="228" t="s">
        <v>86</v>
      </c>
      <c r="C297" s="228">
        <v>56</v>
      </c>
      <c r="D297" s="228">
        <v>1</v>
      </c>
      <c r="E297" s="228"/>
      <c r="F297" s="227"/>
      <c r="G297" s="272"/>
      <c r="H297" s="273"/>
      <c r="I297" s="227"/>
      <c r="J297" s="284"/>
      <c r="K297" s="334"/>
      <c r="L297" s="273"/>
      <c r="M297" s="227"/>
      <c r="N297" s="242"/>
      <c r="O297" s="274"/>
      <c r="P297" s="227"/>
      <c r="Q297" s="227"/>
      <c r="R297" s="288">
        <v>0.5</v>
      </c>
      <c r="S297" s="227"/>
      <c r="T297" s="227"/>
      <c r="U297" s="227"/>
      <c r="V297" s="230"/>
      <c r="W297" s="231">
        <f t="shared" si="62"/>
        <v>0</v>
      </c>
      <c r="X297" s="230">
        <f t="shared" si="63"/>
        <v>0</v>
      </c>
      <c r="Y297" s="298"/>
      <c r="Z297" s="370">
        <f t="shared" si="65"/>
        <v>0</v>
      </c>
      <c r="AA297" s="294">
        <f t="shared" si="66"/>
        <v>0</v>
      </c>
      <c r="AB297" s="294">
        <f t="shared" si="67"/>
        <v>0</v>
      </c>
      <c r="AC297" s="295">
        <f t="shared" si="68"/>
        <v>0.63</v>
      </c>
      <c r="AD297" s="296">
        <f t="shared" si="69"/>
        <v>0</v>
      </c>
      <c r="AE297" s="277">
        <f t="shared" si="70"/>
        <v>0</v>
      </c>
      <c r="AF297" s="297">
        <f t="shared" si="71"/>
        <v>0</v>
      </c>
      <c r="AG297" s="170">
        <f t="shared" si="72"/>
        <v>0</v>
      </c>
      <c r="AH297" s="269">
        <f t="shared" si="73"/>
        <v>0</v>
      </c>
      <c r="AI297" s="277">
        <f t="shared" si="74"/>
        <v>0</v>
      </c>
      <c r="AJ297" s="170"/>
    </row>
    <row r="298" spans="1:36" ht="12.75">
      <c r="A298" s="4">
        <v>218</v>
      </c>
      <c r="B298" s="228" t="s">
        <v>87</v>
      </c>
      <c r="C298" s="228">
        <v>110</v>
      </c>
      <c r="D298" s="228">
        <v>5</v>
      </c>
      <c r="E298" s="228">
        <v>2740.1</v>
      </c>
      <c r="F298" s="227"/>
      <c r="G298" s="272">
        <f>'[12]Расч по домам'!$Y$290</f>
        <v>0.3822598707346448</v>
      </c>
      <c r="H298" s="273">
        <f>'[11]Норм по домам'!$Q$295</f>
        <v>0.45289660838058926</v>
      </c>
      <c r="I298" s="227"/>
      <c r="J298" s="284">
        <f>'[14]Расч по домам'!$M$298</f>
        <v>0.07297248727193682</v>
      </c>
      <c r="K298" s="334">
        <f>'[16]Расч по домам'!$G$298</f>
        <v>0.028088494053367198</v>
      </c>
      <c r="L298" s="273">
        <v>0</v>
      </c>
      <c r="M298" s="227">
        <v>0</v>
      </c>
      <c r="N298" s="242">
        <v>0</v>
      </c>
      <c r="O298" s="274">
        <f>'[4]Расч. по домам на электр'!$P$290</f>
        <v>0.09017220186420366</v>
      </c>
      <c r="P298" s="227">
        <f>'[8]Расчет на дерат  и дез.'!$K$290</f>
        <v>0</v>
      </c>
      <c r="Q298" s="227">
        <f>'[18]Расч. по домам на электр'!$P$290</f>
        <v>0.05866577271203486</v>
      </c>
      <c r="R298" s="288">
        <v>0.5</v>
      </c>
      <c r="S298" s="227">
        <v>0</v>
      </c>
      <c r="T298" s="227">
        <f>T296</f>
        <v>0.01198478410146266</v>
      </c>
      <c r="U298" s="227">
        <f>'[3]Расч по домам'!$M$299</f>
        <v>0</v>
      </c>
      <c r="V298" s="230">
        <f t="shared" si="61"/>
        <v>1.5970402191182391</v>
      </c>
      <c r="W298" s="231">
        <f t="shared" si="62"/>
        <v>1.6768922300741511</v>
      </c>
      <c r="X298" s="230">
        <f t="shared" si="63"/>
        <v>2.0122706760889812</v>
      </c>
      <c r="Y298" s="298">
        <f t="shared" si="64"/>
        <v>2.1080930892360756</v>
      </c>
      <c r="Z298" s="370">
        <f t="shared" si="65"/>
        <v>1.7651497158675276</v>
      </c>
      <c r="AA298" s="294">
        <f t="shared" si="66"/>
        <v>5513.822879551417</v>
      </c>
      <c r="AB298" s="294">
        <f t="shared" si="67"/>
        <v>4594.852399626181</v>
      </c>
      <c r="AC298" s="295">
        <f t="shared" si="68"/>
        <v>2.0122706760889812</v>
      </c>
      <c r="AD298" s="296">
        <f t="shared" si="69"/>
        <v>4376.049904405887</v>
      </c>
      <c r="AE298" s="277">
        <f t="shared" si="70"/>
        <v>2.1128842098934304</v>
      </c>
      <c r="AF298" s="297">
        <f t="shared" si="71"/>
        <v>0</v>
      </c>
      <c r="AG298" s="170">
        <f t="shared" si="72"/>
        <v>5789.514023528988</v>
      </c>
      <c r="AH298" s="269">
        <f t="shared" si="73"/>
        <v>69474.16828234786</v>
      </c>
      <c r="AI298" s="277">
        <f t="shared" si="74"/>
        <v>2.4932033676742478</v>
      </c>
      <c r="AJ298" s="170"/>
    </row>
    <row r="299" spans="1:36" ht="15.75" customHeight="1" hidden="1">
      <c r="A299" s="4"/>
      <c r="B299" s="228" t="s">
        <v>40</v>
      </c>
      <c r="C299" s="228">
        <v>5</v>
      </c>
      <c r="D299" s="228">
        <v>1</v>
      </c>
      <c r="E299" s="228"/>
      <c r="F299" s="227"/>
      <c r="G299" s="272"/>
      <c r="H299" s="273"/>
      <c r="I299" s="227"/>
      <c r="J299" s="284"/>
      <c r="K299" s="334"/>
      <c r="L299" s="273"/>
      <c r="M299" s="227"/>
      <c r="N299" s="242"/>
      <c r="O299" s="274"/>
      <c r="P299" s="227"/>
      <c r="Q299" s="227"/>
      <c r="R299" s="288">
        <v>0</v>
      </c>
      <c r="S299" s="227"/>
      <c r="T299" s="227"/>
      <c r="U299" s="227"/>
      <c r="V299" s="230">
        <v>0</v>
      </c>
      <c r="W299" s="231">
        <f t="shared" si="62"/>
        <v>0</v>
      </c>
      <c r="X299" s="230">
        <f t="shared" si="63"/>
        <v>0</v>
      </c>
      <c r="Y299" s="298">
        <f t="shared" si="64"/>
        <v>0</v>
      </c>
      <c r="Z299" s="370">
        <f t="shared" si="65"/>
        <v>0</v>
      </c>
      <c r="AA299" s="294">
        <f t="shared" si="66"/>
        <v>0</v>
      </c>
      <c r="AB299" s="294">
        <f t="shared" si="67"/>
        <v>0</v>
      </c>
      <c r="AC299" s="295">
        <f t="shared" si="68"/>
        <v>0</v>
      </c>
      <c r="AD299" s="296">
        <f t="shared" si="69"/>
        <v>0</v>
      </c>
      <c r="AE299" s="277">
        <f t="shared" si="70"/>
        <v>0</v>
      </c>
      <c r="AF299" s="297">
        <f t="shared" si="71"/>
        <v>0</v>
      </c>
      <c r="AG299" s="170">
        <f t="shared" si="72"/>
        <v>0</v>
      </c>
      <c r="AH299" s="269">
        <f t="shared" si="73"/>
        <v>0</v>
      </c>
      <c r="AI299" s="277">
        <f t="shared" si="74"/>
        <v>0</v>
      </c>
      <c r="AJ299" s="170"/>
    </row>
    <row r="300" spans="1:36" ht="18" customHeight="1" hidden="1">
      <c r="A300" s="4"/>
      <c r="B300" s="228" t="s">
        <v>26</v>
      </c>
      <c r="C300" s="228">
        <v>11</v>
      </c>
      <c r="D300" s="228">
        <v>1</v>
      </c>
      <c r="E300" s="228">
        <v>0</v>
      </c>
      <c r="F300" s="227"/>
      <c r="G300" s="272">
        <f>'[12]Расч по домам'!$Y$292</f>
        <v>0</v>
      </c>
      <c r="H300" s="273">
        <f>'[2]Норм по домам'!$Q$297</f>
        <v>0</v>
      </c>
      <c r="I300" s="227"/>
      <c r="J300" s="284">
        <f>'[14]Расч по домам'!$M$300</f>
        <v>0</v>
      </c>
      <c r="K300" s="334">
        <f>'[5]Расч по домам'!$G$300</f>
        <v>0</v>
      </c>
      <c r="L300" s="273">
        <v>0</v>
      </c>
      <c r="M300" s="227">
        <v>0</v>
      </c>
      <c r="N300" s="242">
        <v>0</v>
      </c>
      <c r="O300" s="274">
        <v>0</v>
      </c>
      <c r="P300" s="227">
        <f>'[8]Расчет на дерат  и дез.'!$K$292</f>
        <v>0</v>
      </c>
      <c r="Q300" s="227">
        <v>0</v>
      </c>
      <c r="R300" s="288">
        <v>0</v>
      </c>
      <c r="S300" s="227">
        <v>0</v>
      </c>
      <c r="T300" s="227">
        <v>0</v>
      </c>
      <c r="U300" s="227">
        <f>'[3]Расч по домам'!$M$301</f>
        <v>0</v>
      </c>
      <c r="V300" s="230">
        <v>0</v>
      </c>
      <c r="W300" s="231">
        <f t="shared" si="62"/>
        <v>0</v>
      </c>
      <c r="X300" s="230">
        <f t="shared" si="63"/>
        <v>0</v>
      </c>
      <c r="Y300" s="298">
        <f t="shared" si="64"/>
        <v>0</v>
      </c>
      <c r="Z300" s="370">
        <f t="shared" si="65"/>
        <v>0</v>
      </c>
      <c r="AA300" s="294">
        <f t="shared" si="66"/>
        <v>0</v>
      </c>
      <c r="AB300" s="294">
        <f t="shared" si="67"/>
        <v>0</v>
      </c>
      <c r="AC300" s="295">
        <f t="shared" si="68"/>
        <v>0</v>
      </c>
      <c r="AD300" s="296">
        <f t="shared" si="69"/>
        <v>0</v>
      </c>
      <c r="AE300" s="277">
        <f t="shared" si="70"/>
        <v>0</v>
      </c>
      <c r="AF300" s="297">
        <f t="shared" si="71"/>
        <v>0</v>
      </c>
      <c r="AG300" s="170">
        <f t="shared" si="72"/>
        <v>0</v>
      </c>
      <c r="AH300" s="269">
        <f t="shared" si="73"/>
        <v>0</v>
      </c>
      <c r="AI300" s="277">
        <f t="shared" si="74"/>
        <v>0</v>
      </c>
      <c r="AJ300" s="170"/>
    </row>
    <row r="301" spans="1:36" ht="15" customHeight="1" hidden="1">
      <c r="A301" s="4"/>
      <c r="B301" s="228" t="s">
        <v>34</v>
      </c>
      <c r="C301" s="228">
        <v>21</v>
      </c>
      <c r="D301" s="228">
        <v>1</v>
      </c>
      <c r="E301" s="228"/>
      <c r="F301" s="227"/>
      <c r="G301" s="272"/>
      <c r="H301" s="273"/>
      <c r="I301" s="227"/>
      <c r="J301" s="284"/>
      <c r="K301" s="334"/>
      <c r="L301" s="273"/>
      <c r="M301" s="227"/>
      <c r="N301" s="242"/>
      <c r="O301" s="274"/>
      <c r="P301" s="227"/>
      <c r="Q301" s="227"/>
      <c r="R301" s="288">
        <v>0</v>
      </c>
      <c r="S301" s="227"/>
      <c r="T301" s="227"/>
      <c r="U301" s="227"/>
      <c r="V301" s="230"/>
      <c r="W301" s="231">
        <f t="shared" si="62"/>
        <v>0</v>
      </c>
      <c r="X301" s="230">
        <f t="shared" si="63"/>
        <v>0</v>
      </c>
      <c r="Y301" s="298"/>
      <c r="Z301" s="370">
        <f t="shared" si="65"/>
        <v>0</v>
      </c>
      <c r="AA301" s="294">
        <f t="shared" si="66"/>
        <v>0</v>
      </c>
      <c r="AB301" s="294">
        <f t="shared" si="67"/>
        <v>0</v>
      </c>
      <c r="AC301" s="295">
        <f t="shared" si="68"/>
        <v>0</v>
      </c>
      <c r="AD301" s="296">
        <f t="shared" si="69"/>
        <v>0</v>
      </c>
      <c r="AE301" s="277">
        <f t="shared" si="70"/>
        <v>0</v>
      </c>
      <c r="AF301" s="297">
        <f t="shared" si="71"/>
        <v>0</v>
      </c>
      <c r="AG301" s="170">
        <f t="shared" si="72"/>
        <v>0</v>
      </c>
      <c r="AH301" s="269">
        <f t="shared" si="73"/>
        <v>0</v>
      </c>
      <c r="AI301" s="277">
        <f t="shared" si="74"/>
        <v>0</v>
      </c>
      <c r="AJ301" s="170"/>
    </row>
    <row r="302" spans="1:36" ht="21.75" customHeight="1" hidden="1">
      <c r="A302" s="4"/>
      <c r="B302" s="228" t="s">
        <v>26</v>
      </c>
      <c r="C302" s="228">
        <v>40</v>
      </c>
      <c r="D302" s="228">
        <v>1</v>
      </c>
      <c r="E302" s="228">
        <v>0</v>
      </c>
      <c r="F302" s="227"/>
      <c r="G302" s="272">
        <f>'[12]Расч по домам'!$Y$294</f>
        <v>0</v>
      </c>
      <c r="H302" s="273">
        <f>'[2]Норм по домам'!$Q$299</f>
        <v>0</v>
      </c>
      <c r="I302" s="227"/>
      <c r="J302" s="284">
        <f>'[14]Расч по домам'!$M$302</f>
        <v>0</v>
      </c>
      <c r="K302" s="334">
        <v>0</v>
      </c>
      <c r="L302" s="273">
        <v>0</v>
      </c>
      <c r="M302" s="227">
        <v>0</v>
      </c>
      <c r="N302" s="242">
        <v>0</v>
      </c>
      <c r="O302" s="274">
        <v>0</v>
      </c>
      <c r="P302" s="227">
        <v>0</v>
      </c>
      <c r="Q302" s="227">
        <v>0</v>
      </c>
      <c r="R302" s="288">
        <v>0</v>
      </c>
      <c r="S302" s="227">
        <v>0</v>
      </c>
      <c r="T302" s="227">
        <v>0</v>
      </c>
      <c r="U302" s="227">
        <f>'[3]Расч по домам'!$M$303</f>
        <v>0</v>
      </c>
      <c r="V302" s="230">
        <v>0</v>
      </c>
      <c r="W302" s="231">
        <f t="shared" si="62"/>
        <v>0</v>
      </c>
      <c r="X302" s="230">
        <f t="shared" si="63"/>
        <v>0</v>
      </c>
      <c r="Y302" s="298">
        <f t="shared" si="64"/>
        <v>0</v>
      </c>
      <c r="Z302" s="370">
        <f t="shared" si="65"/>
        <v>0</v>
      </c>
      <c r="AA302" s="294">
        <f t="shared" si="66"/>
        <v>0</v>
      </c>
      <c r="AB302" s="294">
        <f t="shared" si="67"/>
        <v>0</v>
      </c>
      <c r="AC302" s="295">
        <f t="shared" si="68"/>
        <v>0</v>
      </c>
      <c r="AD302" s="296">
        <f t="shared" si="69"/>
        <v>0</v>
      </c>
      <c r="AE302" s="277">
        <f t="shared" si="70"/>
        <v>0</v>
      </c>
      <c r="AF302" s="297">
        <f t="shared" si="71"/>
        <v>0</v>
      </c>
      <c r="AG302" s="170">
        <f t="shared" si="72"/>
        <v>0</v>
      </c>
      <c r="AH302" s="269">
        <f t="shared" si="73"/>
        <v>0</v>
      </c>
      <c r="AI302" s="277">
        <f t="shared" si="74"/>
        <v>0</v>
      </c>
      <c r="AJ302" s="170"/>
    </row>
    <row r="303" spans="1:36" ht="19.5" customHeight="1" hidden="1">
      <c r="A303" s="4"/>
      <c r="B303" s="228" t="s">
        <v>26</v>
      </c>
      <c r="C303" s="228">
        <v>51</v>
      </c>
      <c r="D303" s="228">
        <v>1</v>
      </c>
      <c r="E303" s="228">
        <v>0</v>
      </c>
      <c r="F303" s="227"/>
      <c r="G303" s="272">
        <f>'[12]Расч по домам'!$Y$295</f>
        <v>0</v>
      </c>
      <c r="H303" s="273">
        <f>'[2]Норм по домам'!$Q$300</f>
        <v>0</v>
      </c>
      <c r="I303" s="227"/>
      <c r="J303" s="284">
        <f>'[14]Расч по домам'!$M$303</f>
        <v>0</v>
      </c>
      <c r="K303" s="334">
        <v>0</v>
      </c>
      <c r="L303" s="273">
        <v>0</v>
      </c>
      <c r="M303" s="227">
        <v>0</v>
      </c>
      <c r="N303" s="242">
        <v>0</v>
      </c>
      <c r="O303" s="274">
        <v>0</v>
      </c>
      <c r="P303" s="227">
        <f>'[8]Расчет на дерат  и дез.'!$K$295</f>
        <v>0</v>
      </c>
      <c r="Q303" s="227">
        <v>0</v>
      </c>
      <c r="R303" s="288">
        <v>0</v>
      </c>
      <c r="S303" s="227">
        <v>0</v>
      </c>
      <c r="T303" s="227">
        <v>0</v>
      </c>
      <c r="U303" s="227">
        <f>'[3]Расч по домам'!$M$304</f>
        <v>0</v>
      </c>
      <c r="V303" s="230">
        <v>0</v>
      </c>
      <c r="W303" s="231">
        <f t="shared" si="62"/>
        <v>0</v>
      </c>
      <c r="X303" s="230">
        <f t="shared" si="63"/>
        <v>0</v>
      </c>
      <c r="Y303" s="298">
        <f t="shared" si="64"/>
        <v>0</v>
      </c>
      <c r="Z303" s="370">
        <f t="shared" si="65"/>
        <v>0</v>
      </c>
      <c r="AA303" s="294">
        <f t="shared" si="66"/>
        <v>0</v>
      </c>
      <c r="AB303" s="294">
        <f t="shared" si="67"/>
        <v>0</v>
      </c>
      <c r="AC303" s="295">
        <f t="shared" si="68"/>
        <v>0</v>
      </c>
      <c r="AD303" s="296">
        <f t="shared" si="69"/>
        <v>0</v>
      </c>
      <c r="AE303" s="277">
        <f t="shared" si="70"/>
        <v>0</v>
      </c>
      <c r="AF303" s="297">
        <f t="shared" si="71"/>
        <v>0</v>
      </c>
      <c r="AG303" s="170">
        <f t="shared" si="72"/>
        <v>0</v>
      </c>
      <c r="AH303" s="269">
        <f t="shared" si="73"/>
        <v>0</v>
      </c>
      <c r="AI303" s="277">
        <f t="shared" si="74"/>
        <v>0</v>
      </c>
      <c r="AJ303" s="170"/>
    </row>
    <row r="304" spans="1:36" ht="18" customHeight="1" hidden="1">
      <c r="A304" s="4"/>
      <c r="B304" s="228" t="s">
        <v>26</v>
      </c>
      <c r="C304" s="228">
        <v>53</v>
      </c>
      <c r="D304" s="228">
        <v>1</v>
      </c>
      <c r="E304" s="228">
        <v>0</v>
      </c>
      <c r="F304" s="227"/>
      <c r="G304" s="272">
        <f>'[12]Расч по домам'!$Y$296</f>
        <v>0</v>
      </c>
      <c r="H304" s="273">
        <f>'[2]Норм по домам'!$Q$301</f>
        <v>0</v>
      </c>
      <c r="I304" s="227"/>
      <c r="J304" s="284">
        <f>'[14]Расч по домам'!$M$304</f>
        <v>0</v>
      </c>
      <c r="K304" s="334">
        <v>0</v>
      </c>
      <c r="L304" s="273">
        <v>0</v>
      </c>
      <c r="M304" s="227">
        <v>0</v>
      </c>
      <c r="N304" s="242">
        <v>0</v>
      </c>
      <c r="O304" s="274">
        <v>0</v>
      </c>
      <c r="P304" s="227">
        <f>'[8]Расчет на дерат  и дез.'!$K$296</f>
        <v>0</v>
      </c>
      <c r="Q304" s="227">
        <v>0</v>
      </c>
      <c r="R304" s="288">
        <v>0</v>
      </c>
      <c r="S304" s="227">
        <v>0</v>
      </c>
      <c r="T304" s="227">
        <v>0</v>
      </c>
      <c r="U304" s="227">
        <f>'[3]Расч по домам'!$M$305</f>
        <v>0</v>
      </c>
      <c r="V304" s="230">
        <v>0</v>
      </c>
      <c r="W304" s="231">
        <f t="shared" si="62"/>
        <v>0</v>
      </c>
      <c r="X304" s="230">
        <f t="shared" si="63"/>
        <v>0</v>
      </c>
      <c r="Y304" s="298">
        <f t="shared" si="64"/>
        <v>0</v>
      </c>
      <c r="Z304" s="370">
        <f t="shared" si="65"/>
        <v>0</v>
      </c>
      <c r="AA304" s="294">
        <f t="shared" si="66"/>
        <v>0</v>
      </c>
      <c r="AB304" s="294">
        <f t="shared" si="67"/>
        <v>0</v>
      </c>
      <c r="AC304" s="295">
        <f t="shared" si="68"/>
        <v>0</v>
      </c>
      <c r="AD304" s="296">
        <f t="shared" si="69"/>
        <v>0</v>
      </c>
      <c r="AE304" s="277">
        <f t="shared" si="70"/>
        <v>0</v>
      </c>
      <c r="AF304" s="297">
        <f t="shared" si="71"/>
        <v>0</v>
      </c>
      <c r="AG304" s="170">
        <f t="shared" si="72"/>
        <v>0</v>
      </c>
      <c r="AH304" s="269">
        <f t="shared" si="73"/>
        <v>0</v>
      </c>
      <c r="AI304" s="277">
        <f t="shared" si="74"/>
        <v>0</v>
      </c>
      <c r="AJ304" s="170"/>
    </row>
    <row r="305" spans="1:36" ht="11.25" customHeight="1" hidden="1">
      <c r="A305" s="4"/>
      <c r="B305" s="228" t="s">
        <v>56</v>
      </c>
      <c r="C305" s="228">
        <v>55</v>
      </c>
      <c r="D305" s="228">
        <v>1</v>
      </c>
      <c r="E305" s="228">
        <v>0</v>
      </c>
      <c r="F305" s="227"/>
      <c r="G305" s="272">
        <f>'[12]Расч по домам'!$Y$297</f>
        <v>0</v>
      </c>
      <c r="H305" s="273">
        <f>'[2]Норм по домам'!$Q$302</f>
        <v>0</v>
      </c>
      <c r="I305" s="227"/>
      <c r="J305" s="284">
        <f>'[14]Расч по домам'!$M$305</f>
        <v>0</v>
      </c>
      <c r="K305" s="334">
        <v>0</v>
      </c>
      <c r="L305" s="273">
        <v>0</v>
      </c>
      <c r="M305" s="227">
        <v>0</v>
      </c>
      <c r="N305" s="242">
        <v>0</v>
      </c>
      <c r="O305" s="274">
        <v>0</v>
      </c>
      <c r="P305" s="227">
        <f>'[8]Расчет на дерат  и дез.'!$K$297</f>
        <v>0</v>
      </c>
      <c r="Q305" s="227"/>
      <c r="R305" s="288">
        <v>0</v>
      </c>
      <c r="S305" s="227">
        <v>0</v>
      </c>
      <c r="T305" s="227">
        <v>0</v>
      </c>
      <c r="U305" s="227">
        <f>'[3]Расч по домам'!$M$306</f>
        <v>0</v>
      </c>
      <c r="V305" s="230">
        <f t="shared" si="61"/>
        <v>0</v>
      </c>
      <c r="W305" s="231">
        <f t="shared" si="62"/>
        <v>0</v>
      </c>
      <c r="X305" s="230">
        <f t="shared" si="63"/>
        <v>0</v>
      </c>
      <c r="Y305" s="298">
        <f t="shared" si="64"/>
        <v>0</v>
      </c>
      <c r="Z305" s="370">
        <f t="shared" si="65"/>
        <v>0</v>
      </c>
      <c r="AA305" s="294">
        <f t="shared" si="66"/>
        <v>0</v>
      </c>
      <c r="AB305" s="294">
        <f t="shared" si="67"/>
        <v>0</v>
      </c>
      <c r="AC305" s="295">
        <f t="shared" si="68"/>
        <v>0</v>
      </c>
      <c r="AD305" s="296">
        <f t="shared" si="69"/>
        <v>0</v>
      </c>
      <c r="AE305" s="277">
        <f t="shared" si="70"/>
        <v>0</v>
      </c>
      <c r="AF305" s="297">
        <f t="shared" si="71"/>
        <v>0</v>
      </c>
      <c r="AG305" s="170">
        <f t="shared" si="72"/>
        <v>0</v>
      </c>
      <c r="AH305" s="269">
        <f t="shared" si="73"/>
        <v>0</v>
      </c>
      <c r="AI305" s="277">
        <f t="shared" si="74"/>
        <v>0</v>
      </c>
      <c r="AJ305" s="170"/>
    </row>
    <row r="306" spans="1:36" ht="12.75">
      <c r="A306" s="4">
        <v>219</v>
      </c>
      <c r="B306" s="228" t="s">
        <v>80</v>
      </c>
      <c r="C306" s="228">
        <v>5</v>
      </c>
      <c r="D306" s="228">
        <v>2</v>
      </c>
      <c r="E306" s="228">
        <v>411.2</v>
      </c>
      <c r="F306" s="227"/>
      <c r="G306" s="272">
        <f>'[12]Расч по домам'!$Y$298</f>
        <v>0.8702751195719844</v>
      </c>
      <c r="H306" s="273">
        <f>'[11]Норм по домам'!$Q$303</f>
        <v>0.4528966083805893</v>
      </c>
      <c r="I306" s="227"/>
      <c r="J306" s="284">
        <f>'[14]Расч по домам'!$M$306</f>
        <v>0.07297248727193682</v>
      </c>
      <c r="K306" s="334">
        <f>'[16]Расч по домам'!$G$306</f>
        <v>0.0280884940533672</v>
      </c>
      <c r="L306" s="273">
        <v>0</v>
      </c>
      <c r="M306" s="227">
        <v>0</v>
      </c>
      <c r="N306" s="242">
        <v>0</v>
      </c>
      <c r="O306" s="274">
        <f>'[4]Расч. по домам на электр'!$P$298</f>
        <v>0.09046072051522876</v>
      </c>
      <c r="P306" s="227">
        <f>'[8]Расчет на дерат  и дез.'!$K$298</f>
        <v>0</v>
      </c>
      <c r="Q306" s="227">
        <f>'[18]Расч. по домам на электр'!$P$298</f>
        <v>0.7047665369649805</v>
      </c>
      <c r="R306" s="288">
        <v>0.5</v>
      </c>
      <c r="S306" s="227">
        <v>0</v>
      </c>
      <c r="T306" s="227">
        <f>'[25]Расч по домам на посыпку и расч'!$H$304</f>
        <v>0.01198478410146266</v>
      </c>
      <c r="U306" s="227">
        <f>'[3]Расч по домам'!$M$307</f>
        <v>0.11484038281649177</v>
      </c>
      <c r="V306" s="230">
        <f t="shared" si="61"/>
        <v>2.8462851336760417</v>
      </c>
      <c r="W306" s="231">
        <f t="shared" si="62"/>
        <v>2.988599390359844</v>
      </c>
      <c r="X306" s="230">
        <f t="shared" si="63"/>
        <v>3.5863192684318124</v>
      </c>
      <c r="Y306" s="298">
        <f t="shared" si="64"/>
        <v>3.7570963764523753</v>
      </c>
      <c r="Z306" s="370">
        <f t="shared" si="65"/>
        <v>3.1458940951156253</v>
      </c>
      <c r="AA306" s="294">
        <f t="shared" si="66"/>
        <v>1474.6944831791611</v>
      </c>
      <c r="AB306" s="294">
        <f t="shared" si="67"/>
        <v>1228.9120693159678</v>
      </c>
      <c r="AC306" s="295">
        <f t="shared" si="68"/>
        <v>3.5863192684318124</v>
      </c>
      <c r="AD306" s="296">
        <f t="shared" si="69"/>
        <v>1170.3924469675883</v>
      </c>
      <c r="AE306" s="277">
        <f t="shared" si="70"/>
        <v>3.765635231853403</v>
      </c>
      <c r="AF306" s="297">
        <f t="shared" si="71"/>
        <v>0</v>
      </c>
      <c r="AG306" s="170">
        <f t="shared" si="72"/>
        <v>1548.4292073381193</v>
      </c>
      <c r="AH306" s="269">
        <f t="shared" si="73"/>
        <v>18581.150488057432</v>
      </c>
      <c r="AI306" s="277">
        <f t="shared" si="74"/>
        <v>4.443449573587015</v>
      </c>
      <c r="AJ306" s="170"/>
    </row>
    <row r="307" spans="1:36" ht="12.75">
      <c r="A307" s="4">
        <v>220</v>
      </c>
      <c r="B307" s="228" t="s">
        <v>80</v>
      </c>
      <c r="C307" s="228">
        <v>7</v>
      </c>
      <c r="D307" s="228">
        <v>2</v>
      </c>
      <c r="E307" s="228">
        <v>384.3</v>
      </c>
      <c r="F307" s="227"/>
      <c r="G307" s="272">
        <f>'[12]Расч по домам'!$Y$299</f>
        <v>0.7464092821857925</v>
      </c>
      <c r="H307" s="273">
        <f>'[11]Норм по домам'!$Q$304</f>
        <v>0.45289660838058926</v>
      </c>
      <c r="I307" s="227"/>
      <c r="J307" s="284">
        <f>'[14]Расч по домам'!$M$307</f>
        <v>0.07297248727193684</v>
      </c>
      <c r="K307" s="334">
        <f>'[16]Расч по домам'!$G$307</f>
        <v>0.0280884940533672</v>
      </c>
      <c r="L307" s="273">
        <v>0</v>
      </c>
      <c r="M307" s="227">
        <v>0</v>
      </c>
      <c r="N307" s="242">
        <v>0</v>
      </c>
      <c r="O307" s="274">
        <f>'[4]Расч. по домам на электр'!$P$299</f>
        <v>0.0967927355604009</v>
      </c>
      <c r="P307" s="227">
        <f>'[8]Расчет на дерат  и дез.'!$K$299</f>
        <v>0</v>
      </c>
      <c r="Q307" s="227">
        <f>'[18]Расч. по домам на электр'!$P$299</f>
        <v>0.7540983606557375</v>
      </c>
      <c r="R307" s="288">
        <v>0.5</v>
      </c>
      <c r="S307" s="227">
        <v>0</v>
      </c>
      <c r="T307" s="227">
        <f>'[25]Расч по домам на посыпку и расч'!$H$305</f>
        <v>0.011984784101462658</v>
      </c>
      <c r="U307" s="227">
        <f>'[3]Расч по домам'!$M$308</f>
        <v>0.12287891078361024</v>
      </c>
      <c r="V307" s="230">
        <f t="shared" si="61"/>
        <v>2.786121662992897</v>
      </c>
      <c r="W307" s="231">
        <f t="shared" si="62"/>
        <v>2.925427746142542</v>
      </c>
      <c r="X307" s="230">
        <f t="shared" si="63"/>
        <v>3.5105132953710503</v>
      </c>
      <c r="Y307" s="298">
        <f t="shared" si="64"/>
        <v>3.677680595150624</v>
      </c>
      <c r="Z307" s="370">
        <f t="shared" si="65"/>
        <v>3.0793976275184654</v>
      </c>
      <c r="AA307" s="294">
        <f t="shared" si="66"/>
        <v>1349.0902594110946</v>
      </c>
      <c r="AB307" s="294">
        <f t="shared" si="67"/>
        <v>1124.241882842579</v>
      </c>
      <c r="AC307" s="295">
        <f t="shared" si="68"/>
        <v>3.5105132953710507</v>
      </c>
      <c r="AD307" s="296">
        <f t="shared" si="69"/>
        <v>1070.7065550881705</v>
      </c>
      <c r="AE307" s="277">
        <f t="shared" si="70"/>
        <v>3.686038960139603</v>
      </c>
      <c r="AF307" s="297">
        <f t="shared" si="71"/>
        <v>0</v>
      </c>
      <c r="AG307" s="170">
        <f t="shared" si="72"/>
        <v>1416.5447723816494</v>
      </c>
      <c r="AH307" s="269">
        <f t="shared" si="73"/>
        <v>16998.537268579792</v>
      </c>
      <c r="AI307" s="277">
        <f t="shared" si="74"/>
        <v>4.349525972964731</v>
      </c>
      <c r="AJ307" s="170"/>
    </row>
    <row r="308" spans="1:36" ht="15" customHeight="1">
      <c r="A308" s="4">
        <v>221</v>
      </c>
      <c r="B308" s="228" t="s">
        <v>80</v>
      </c>
      <c r="C308" s="228">
        <v>9</v>
      </c>
      <c r="D308" s="228">
        <v>2</v>
      </c>
      <c r="E308" s="228">
        <v>379.8</v>
      </c>
      <c r="F308" s="227"/>
      <c r="G308" s="272">
        <f>'[12]Расч по домам'!$Y$300</f>
        <v>0.6935132830001756</v>
      </c>
      <c r="H308" s="273">
        <f>'[11]Норм по домам'!$Q$305</f>
        <v>0.45289660838058937</v>
      </c>
      <c r="I308" s="227"/>
      <c r="J308" s="284">
        <f>'[14]Расч по домам'!$M$308</f>
        <v>0.07297248727193684</v>
      </c>
      <c r="K308" s="334">
        <f>'[16]Расч по домам'!$G$308</f>
        <v>0.028088494053367198</v>
      </c>
      <c r="L308" s="273">
        <v>0</v>
      </c>
      <c r="M308" s="227">
        <v>0</v>
      </c>
      <c r="N308" s="242">
        <v>0</v>
      </c>
      <c r="O308" s="274">
        <f>'[4]Расч. по домам на электр'!$P$300</f>
        <v>0.21831871583955254</v>
      </c>
      <c r="P308" s="227">
        <f>'[8]Расчет на дерат  и дез.'!$K$300</f>
        <v>0</v>
      </c>
      <c r="Q308" s="227">
        <f>'[18]Расч. по домам на электр'!$P$300</f>
        <v>0.7630331753554501</v>
      </c>
      <c r="R308" s="288">
        <v>0.5</v>
      </c>
      <c r="S308" s="227">
        <v>0</v>
      </c>
      <c r="T308" s="227">
        <f>'[25]Расч по домам на посыпку и расч'!$H$306</f>
        <v>0.011984784101462658</v>
      </c>
      <c r="U308" s="227">
        <f>'[3]Расч по домам'!$M$309</f>
        <v>0.12433482204881889</v>
      </c>
      <c r="V308" s="230">
        <f t="shared" si="61"/>
        <v>2.865142370051353</v>
      </c>
      <c r="W308" s="231">
        <f t="shared" si="62"/>
        <v>3.008399488553921</v>
      </c>
      <c r="X308" s="230">
        <f t="shared" si="63"/>
        <v>3.6100793862647054</v>
      </c>
      <c r="Y308" s="298">
        <f t="shared" si="64"/>
        <v>3.781987928467786</v>
      </c>
      <c r="Z308" s="370">
        <f t="shared" si="65"/>
        <v>3.16673630374097</v>
      </c>
      <c r="AA308" s="294">
        <f t="shared" si="66"/>
        <v>1371.1081509033352</v>
      </c>
      <c r="AB308" s="294">
        <f t="shared" si="67"/>
        <v>1142.5901257527794</v>
      </c>
      <c r="AC308" s="295">
        <f t="shared" si="68"/>
        <v>3.610079386264706</v>
      </c>
      <c r="AD308" s="296">
        <f t="shared" si="69"/>
        <v>1088.181072145504</v>
      </c>
      <c r="AE308" s="277">
        <f t="shared" si="70"/>
        <v>3.7905833555779407</v>
      </c>
      <c r="AF308" s="297">
        <f t="shared" si="71"/>
        <v>0</v>
      </c>
      <c r="AG308" s="170">
        <f t="shared" si="72"/>
        <v>1439.6635584485018</v>
      </c>
      <c r="AH308" s="269">
        <f t="shared" si="73"/>
        <v>17275.96270138202</v>
      </c>
      <c r="AI308" s="277">
        <f t="shared" si="74"/>
        <v>4.47288835958197</v>
      </c>
      <c r="AJ308" s="170"/>
    </row>
    <row r="309" spans="1:36" ht="19.5" customHeight="1" hidden="1">
      <c r="A309" s="4"/>
      <c r="B309" s="228" t="s">
        <v>78</v>
      </c>
      <c r="C309" s="228">
        <v>51</v>
      </c>
      <c r="D309" s="228">
        <v>1</v>
      </c>
      <c r="E309" s="228"/>
      <c r="F309" s="227"/>
      <c r="G309" s="272"/>
      <c r="H309" s="273"/>
      <c r="I309" s="227"/>
      <c r="J309" s="284"/>
      <c r="K309" s="334"/>
      <c r="L309" s="273"/>
      <c r="M309" s="227"/>
      <c r="N309" s="242"/>
      <c r="O309" s="274"/>
      <c r="P309" s="227"/>
      <c r="Q309" s="227"/>
      <c r="R309" s="288"/>
      <c r="S309" s="227"/>
      <c r="T309" s="227"/>
      <c r="U309" s="227"/>
      <c r="V309" s="230"/>
      <c r="W309" s="231">
        <f t="shared" si="62"/>
        <v>0</v>
      </c>
      <c r="X309" s="230">
        <f t="shared" si="63"/>
        <v>0</v>
      </c>
      <c r="Y309" s="298"/>
      <c r="Z309" s="370">
        <f t="shared" si="65"/>
        <v>0</v>
      </c>
      <c r="AA309" s="294">
        <f t="shared" si="66"/>
        <v>0</v>
      </c>
      <c r="AB309" s="294">
        <f t="shared" si="67"/>
        <v>0</v>
      </c>
      <c r="AC309" s="295">
        <f t="shared" si="68"/>
        <v>0</v>
      </c>
      <c r="AD309" s="296">
        <f t="shared" si="69"/>
        <v>0</v>
      </c>
      <c r="AE309" s="277">
        <f t="shared" si="70"/>
        <v>0</v>
      </c>
      <c r="AF309" s="297">
        <f t="shared" si="71"/>
        <v>0</v>
      </c>
      <c r="AG309" s="170">
        <f t="shared" si="72"/>
        <v>0</v>
      </c>
      <c r="AH309" s="269">
        <f t="shared" si="73"/>
        <v>0</v>
      </c>
      <c r="AI309" s="277">
        <f t="shared" si="74"/>
        <v>0</v>
      </c>
      <c r="AJ309" s="170"/>
    </row>
    <row r="310" spans="1:36" ht="12.75" customHeight="1" hidden="1">
      <c r="A310" s="4"/>
      <c r="B310" s="228" t="s">
        <v>79</v>
      </c>
      <c r="C310" s="228">
        <v>55</v>
      </c>
      <c r="D310" s="228">
        <v>1</v>
      </c>
      <c r="E310" s="228"/>
      <c r="F310" s="227"/>
      <c r="G310" s="272"/>
      <c r="H310" s="273"/>
      <c r="I310" s="227"/>
      <c r="J310" s="284"/>
      <c r="K310" s="334"/>
      <c r="L310" s="273"/>
      <c r="M310" s="227"/>
      <c r="N310" s="242"/>
      <c r="O310" s="274"/>
      <c r="P310" s="227"/>
      <c r="Q310" s="227"/>
      <c r="R310" s="288"/>
      <c r="S310" s="227"/>
      <c r="T310" s="227"/>
      <c r="U310" s="227">
        <f>'[3]Расч по домам'!$M$311</f>
        <v>0</v>
      </c>
      <c r="V310" s="230"/>
      <c r="W310" s="231">
        <f t="shared" si="62"/>
        <v>0</v>
      </c>
      <c r="X310" s="230">
        <f t="shared" si="63"/>
        <v>0</v>
      </c>
      <c r="Y310" s="298"/>
      <c r="Z310" s="370">
        <f t="shared" si="65"/>
        <v>0</v>
      </c>
      <c r="AA310" s="294">
        <f t="shared" si="66"/>
        <v>0</v>
      </c>
      <c r="AB310" s="294">
        <f t="shared" si="67"/>
        <v>0</v>
      </c>
      <c r="AC310" s="295">
        <f t="shared" si="68"/>
        <v>0</v>
      </c>
      <c r="AD310" s="296">
        <f t="shared" si="69"/>
        <v>0</v>
      </c>
      <c r="AE310" s="277">
        <f t="shared" si="70"/>
        <v>0</v>
      </c>
      <c r="AF310" s="297">
        <f t="shared" si="71"/>
        <v>0</v>
      </c>
      <c r="AG310" s="170">
        <f t="shared" si="72"/>
        <v>0</v>
      </c>
      <c r="AH310" s="269">
        <f t="shared" si="73"/>
        <v>0</v>
      </c>
      <c r="AI310" s="277">
        <f t="shared" si="74"/>
        <v>0</v>
      </c>
      <c r="AJ310" s="170"/>
    </row>
    <row r="311" spans="1:36" ht="13.5" customHeight="1" hidden="1">
      <c r="A311" s="4"/>
      <c r="B311" s="228" t="s">
        <v>35</v>
      </c>
      <c r="C311" s="228">
        <v>62</v>
      </c>
      <c r="D311" s="228">
        <v>1</v>
      </c>
      <c r="E311" s="228"/>
      <c r="F311" s="227"/>
      <c r="G311" s="272"/>
      <c r="H311" s="273"/>
      <c r="I311" s="227"/>
      <c r="J311" s="284"/>
      <c r="K311" s="334"/>
      <c r="L311" s="273"/>
      <c r="M311" s="227"/>
      <c r="N311" s="242"/>
      <c r="O311" s="274"/>
      <c r="P311" s="227"/>
      <c r="Q311" s="227"/>
      <c r="R311" s="288"/>
      <c r="S311" s="227"/>
      <c r="T311" s="227"/>
      <c r="U311" s="227"/>
      <c r="V311" s="230"/>
      <c r="W311" s="231">
        <f aca="true" t="shared" si="75" ref="W311:W374">V311*1.05</f>
        <v>0</v>
      </c>
      <c r="X311" s="230">
        <f aca="true" t="shared" si="76" ref="X311:X374">W311*1.2</f>
        <v>0</v>
      </c>
      <c r="Y311" s="298"/>
      <c r="Z311" s="370">
        <f aca="true" t="shared" si="77" ref="Z311:Z374">W311/0.95</f>
        <v>0</v>
      </c>
      <c r="AA311" s="294">
        <f t="shared" si="66"/>
        <v>0</v>
      </c>
      <c r="AB311" s="294">
        <f t="shared" si="67"/>
        <v>0</v>
      </c>
      <c r="AC311" s="295">
        <f t="shared" si="68"/>
        <v>0</v>
      </c>
      <c r="AD311" s="296">
        <f t="shared" si="69"/>
        <v>0</v>
      </c>
      <c r="AE311" s="277">
        <f t="shared" si="70"/>
        <v>0</v>
      </c>
      <c r="AF311" s="297">
        <f t="shared" si="71"/>
        <v>0</v>
      </c>
      <c r="AG311" s="170">
        <f t="shared" si="72"/>
        <v>0</v>
      </c>
      <c r="AH311" s="269">
        <f t="shared" si="73"/>
        <v>0</v>
      </c>
      <c r="AI311" s="277">
        <f t="shared" si="74"/>
        <v>0</v>
      </c>
      <c r="AJ311" s="170"/>
    </row>
    <row r="312" spans="1:36" ht="0.75" customHeight="1" hidden="1">
      <c r="A312" s="4"/>
      <c r="B312" s="228" t="s">
        <v>36</v>
      </c>
      <c r="C312" s="228">
        <v>10</v>
      </c>
      <c r="D312" s="228">
        <v>1</v>
      </c>
      <c r="E312" s="228"/>
      <c r="F312" s="227"/>
      <c r="G312" s="272"/>
      <c r="H312" s="273"/>
      <c r="I312" s="227"/>
      <c r="J312" s="284"/>
      <c r="K312" s="334"/>
      <c r="L312" s="273"/>
      <c r="M312" s="227"/>
      <c r="N312" s="242"/>
      <c r="O312" s="274"/>
      <c r="P312" s="227"/>
      <c r="Q312" s="227"/>
      <c r="R312" s="288">
        <v>0</v>
      </c>
      <c r="S312" s="227"/>
      <c r="T312" s="227"/>
      <c r="U312" s="227"/>
      <c r="V312" s="230"/>
      <c r="W312" s="231">
        <f t="shared" si="75"/>
        <v>0</v>
      </c>
      <c r="X312" s="230">
        <f t="shared" si="76"/>
        <v>0</v>
      </c>
      <c r="Y312" s="298"/>
      <c r="Z312" s="370">
        <f t="shared" si="77"/>
        <v>0</v>
      </c>
      <c r="AA312" s="294">
        <f t="shared" si="66"/>
        <v>0</v>
      </c>
      <c r="AB312" s="294">
        <f t="shared" si="67"/>
        <v>0</v>
      </c>
      <c r="AC312" s="295">
        <f t="shared" si="68"/>
        <v>0</v>
      </c>
      <c r="AD312" s="296">
        <f t="shared" si="69"/>
        <v>0</v>
      </c>
      <c r="AE312" s="277">
        <f t="shared" si="70"/>
        <v>0</v>
      </c>
      <c r="AF312" s="297">
        <f t="shared" si="71"/>
        <v>0</v>
      </c>
      <c r="AG312" s="170">
        <f t="shared" si="72"/>
        <v>0</v>
      </c>
      <c r="AH312" s="269">
        <f t="shared" si="73"/>
        <v>0</v>
      </c>
      <c r="AI312" s="277">
        <f t="shared" si="74"/>
        <v>0</v>
      </c>
      <c r="AJ312" s="170"/>
    </row>
    <row r="313" spans="1:36" ht="12.75">
      <c r="A313" s="4">
        <v>222</v>
      </c>
      <c r="B313" s="228" t="s">
        <v>27</v>
      </c>
      <c r="C313" s="228">
        <v>3</v>
      </c>
      <c r="D313" s="228">
        <v>2</v>
      </c>
      <c r="E313" s="228">
        <v>866.3</v>
      </c>
      <c r="F313" s="227"/>
      <c r="G313" s="272">
        <f>'[12]Расч по домам'!$Y$305</f>
        <v>0.8182552903336028</v>
      </c>
      <c r="H313" s="273">
        <f>'[11]Норм по домам'!$Q$310</f>
        <v>0.45289660838058926</v>
      </c>
      <c r="I313" s="227"/>
      <c r="J313" s="284">
        <f>'[14]Расч по домам'!$M$313</f>
        <v>0.07297248727193684</v>
      </c>
      <c r="K313" s="334">
        <f>'[16]Расч по домам'!$G$313</f>
        <v>0.0280884940533672</v>
      </c>
      <c r="L313" s="273">
        <v>0</v>
      </c>
      <c r="M313" s="227">
        <v>0</v>
      </c>
      <c r="N313" s="242">
        <v>0</v>
      </c>
      <c r="O313" s="274">
        <f>'[4]Расч. по домам на электр'!$P$305</f>
        <v>0.08481845767639093</v>
      </c>
      <c r="P313" s="227">
        <v>0</v>
      </c>
      <c r="Q313" s="227">
        <f>'[18]Расч. по домам на электр'!$P$305</f>
        <v>0.8371233983608449</v>
      </c>
      <c r="R313" s="288">
        <v>0.5</v>
      </c>
      <c r="S313" s="227">
        <v>0</v>
      </c>
      <c r="T313" s="227">
        <f>'[25]Расч по домам на посыпку и расч'!$H$311</f>
        <v>0.01198478410146266</v>
      </c>
      <c r="U313" s="227">
        <f>'[3]Расч по домам'!$M$314</f>
        <v>0.10902081360762188</v>
      </c>
      <c r="V313" s="230">
        <f aca="true" t="shared" si="78" ref="V313:V373">U313+T313+S313+R313+Q313+P313+O313+N313+M313+L313+K313+J313+I313+H313+G313+F313</f>
        <v>2.9151603337858165</v>
      </c>
      <c r="W313" s="231">
        <f t="shared" si="75"/>
        <v>3.0609183504751076</v>
      </c>
      <c r="X313" s="230">
        <f t="shared" si="76"/>
        <v>3.673102020570129</v>
      </c>
      <c r="Y313" s="298">
        <f aca="true" t="shared" si="79" ref="Y313:Y373">V313*1.1*1.2</f>
        <v>3.848011640597278</v>
      </c>
      <c r="Z313" s="370">
        <f t="shared" si="77"/>
        <v>3.222019316289587</v>
      </c>
      <c r="AA313" s="294">
        <f t="shared" si="66"/>
        <v>3182.0082804199023</v>
      </c>
      <c r="AB313" s="294">
        <f t="shared" si="67"/>
        <v>2651.673567016586</v>
      </c>
      <c r="AC313" s="295">
        <f t="shared" si="68"/>
        <v>3.673102020570129</v>
      </c>
      <c r="AD313" s="296">
        <f t="shared" si="69"/>
        <v>2525.4033971586528</v>
      </c>
      <c r="AE313" s="277">
        <f t="shared" si="70"/>
        <v>3.8567571215986356</v>
      </c>
      <c r="AF313" s="297">
        <f t="shared" si="71"/>
        <v>0</v>
      </c>
      <c r="AG313" s="170">
        <f t="shared" si="72"/>
        <v>3341.108694440898</v>
      </c>
      <c r="AH313" s="269">
        <f t="shared" si="73"/>
        <v>40093.30433329078</v>
      </c>
      <c r="AI313" s="277">
        <f t="shared" si="74"/>
        <v>4.55097340348639</v>
      </c>
      <c r="AJ313" s="170"/>
    </row>
    <row r="314" spans="1:36" ht="12.75" customHeight="1">
      <c r="A314" s="4">
        <v>223</v>
      </c>
      <c r="B314" s="228" t="s">
        <v>27</v>
      </c>
      <c r="C314" s="228">
        <v>5</v>
      </c>
      <c r="D314" s="228">
        <v>2</v>
      </c>
      <c r="E314" s="228">
        <v>877.7</v>
      </c>
      <c r="F314" s="227"/>
      <c r="G314" s="272">
        <f>'[12]Расч по домам'!$Y$306</f>
        <v>0.7493465492567695</v>
      </c>
      <c r="H314" s="273">
        <f>'[11]Норм по домам'!$Q$311</f>
        <v>0.45289660838058937</v>
      </c>
      <c r="I314" s="227"/>
      <c r="J314" s="284">
        <f>'[14]Расч по домам'!$M$314</f>
        <v>0.07297248727193685</v>
      </c>
      <c r="K314" s="334">
        <f>'[16]Расч по домам'!$G$314</f>
        <v>0.028088494053367205</v>
      </c>
      <c r="L314" s="273">
        <v>0</v>
      </c>
      <c r="M314" s="227">
        <v>0</v>
      </c>
      <c r="N314" s="242">
        <v>0</v>
      </c>
      <c r="O314" s="274">
        <f>'[4]Расч. по домам на электр'!$P$306</f>
        <v>0.08371679376217096</v>
      </c>
      <c r="P314" s="227">
        <f>'[8]Расчет на дерат  и дез.'!$K$306</f>
        <v>0</v>
      </c>
      <c r="Q314" s="227">
        <f>'[18]Расч. по домам на электр'!$P$306</f>
        <v>0.8262504272530476</v>
      </c>
      <c r="R314" s="288">
        <v>0.5</v>
      </c>
      <c r="S314" s="227">
        <v>0</v>
      </c>
      <c r="T314" s="227">
        <f>'[25]Расч по домам на посыпку и расч'!$H$312</f>
        <v>0.011984784101462658</v>
      </c>
      <c r="U314" s="227">
        <f>'[3]Расч по домам'!$M$315</f>
        <v>0.10760479757124623</v>
      </c>
      <c r="V314" s="230">
        <f t="shared" si="78"/>
        <v>2.8328609416505905</v>
      </c>
      <c r="W314" s="231">
        <f t="shared" si="75"/>
        <v>2.97450398873312</v>
      </c>
      <c r="X314" s="230">
        <f t="shared" si="76"/>
        <v>3.569404786479744</v>
      </c>
      <c r="Y314" s="298">
        <f t="shared" si="79"/>
        <v>3.7393764429787795</v>
      </c>
      <c r="Z314" s="370">
        <f t="shared" si="77"/>
        <v>3.13105683024539</v>
      </c>
      <c r="AA314" s="294">
        <f t="shared" si="66"/>
        <v>3132.8665810932716</v>
      </c>
      <c r="AB314" s="294">
        <f t="shared" si="67"/>
        <v>2610.7221509110595</v>
      </c>
      <c r="AC314" s="295">
        <f t="shared" si="68"/>
        <v>3.569404786479744</v>
      </c>
      <c r="AD314" s="296">
        <f t="shared" si="69"/>
        <v>2486.4020484867233</v>
      </c>
      <c r="AE314" s="277">
        <f t="shared" si="70"/>
        <v>3.747875025803731</v>
      </c>
      <c r="AF314" s="297">
        <f t="shared" si="71"/>
        <v>0</v>
      </c>
      <c r="AG314" s="170">
        <f t="shared" si="72"/>
        <v>3289.509910147935</v>
      </c>
      <c r="AH314" s="269">
        <f t="shared" si="73"/>
        <v>39474.11892177522</v>
      </c>
      <c r="AI314" s="277">
        <f t="shared" si="74"/>
        <v>4.422492530448403</v>
      </c>
      <c r="AJ314" s="170"/>
    </row>
    <row r="315" spans="1:36" ht="20.25" customHeight="1" hidden="1">
      <c r="A315" s="4"/>
      <c r="B315" s="228" t="s">
        <v>41</v>
      </c>
      <c r="C315" s="228">
        <v>6</v>
      </c>
      <c r="D315" s="228">
        <v>1</v>
      </c>
      <c r="E315" s="228"/>
      <c r="F315" s="227"/>
      <c r="G315" s="272"/>
      <c r="H315" s="273"/>
      <c r="I315" s="227"/>
      <c r="J315" s="284"/>
      <c r="K315" s="334"/>
      <c r="L315" s="273"/>
      <c r="M315" s="227"/>
      <c r="N315" s="242"/>
      <c r="O315" s="274"/>
      <c r="P315" s="227"/>
      <c r="Q315" s="227"/>
      <c r="R315" s="288"/>
      <c r="S315" s="227"/>
      <c r="T315" s="227"/>
      <c r="U315" s="227"/>
      <c r="V315" s="230"/>
      <c r="W315" s="231">
        <f t="shared" si="75"/>
        <v>0</v>
      </c>
      <c r="X315" s="230">
        <f t="shared" si="76"/>
        <v>0</v>
      </c>
      <c r="Y315" s="298"/>
      <c r="Z315" s="370">
        <f t="shared" si="77"/>
        <v>0</v>
      </c>
      <c r="AA315" s="294">
        <f t="shared" si="66"/>
        <v>0</v>
      </c>
      <c r="AB315" s="294">
        <f t="shared" si="67"/>
        <v>0</v>
      </c>
      <c r="AC315" s="295"/>
      <c r="AD315" s="296">
        <f t="shared" si="69"/>
        <v>0</v>
      </c>
      <c r="AE315" s="277">
        <f t="shared" si="70"/>
        <v>0</v>
      </c>
      <c r="AF315" s="297">
        <f t="shared" si="71"/>
        <v>0</v>
      </c>
      <c r="AG315" s="170">
        <f t="shared" si="72"/>
        <v>0</v>
      </c>
      <c r="AH315" s="269">
        <f t="shared" si="73"/>
        <v>0</v>
      </c>
      <c r="AI315" s="277">
        <f t="shared" si="74"/>
        <v>0</v>
      </c>
      <c r="AJ315" s="170"/>
    </row>
    <row r="316" spans="1:36" ht="12.75">
      <c r="A316" s="4">
        <v>224</v>
      </c>
      <c r="B316" s="228" t="s">
        <v>27</v>
      </c>
      <c r="C316" s="228">
        <v>12</v>
      </c>
      <c r="D316" s="228">
        <v>2</v>
      </c>
      <c r="E316" s="228">
        <v>1029.7</v>
      </c>
      <c r="F316" s="227"/>
      <c r="G316" s="272">
        <f>'[12]Расч по домам'!$Y$308</f>
        <v>0.6465376413220679</v>
      </c>
      <c r="H316" s="273">
        <f>'[11]Норм по домам'!$Q$313</f>
        <v>0.4528966083805892</v>
      </c>
      <c r="I316" s="227"/>
      <c r="J316" s="284">
        <f>'[14]Расч по домам'!$M$316</f>
        <v>0.07297248727193684</v>
      </c>
      <c r="K316" s="334">
        <f>'[16]Расч по домам'!$G$316</f>
        <v>0.0280884940533672</v>
      </c>
      <c r="L316" s="273">
        <v>0</v>
      </c>
      <c r="M316" s="227">
        <v>0</v>
      </c>
      <c r="N316" s="242">
        <v>0</v>
      </c>
      <c r="O316" s="274">
        <f>'[4]Расч. по домам на электр'!$P$308</f>
        <v>0.07842746297046678</v>
      </c>
      <c r="P316" s="227">
        <f>'[8]Расчет на дерат  и дез.'!$K$308</f>
        <v>0</v>
      </c>
      <c r="Q316" s="227">
        <f>'[18]Расч. по домам на электр'!$P$308</f>
        <v>0.5438477226376615</v>
      </c>
      <c r="R316" s="288">
        <v>0.5</v>
      </c>
      <c r="S316" s="227">
        <v>0</v>
      </c>
      <c r="T316" s="227">
        <f>'[25]Расч по домам на посыпку и расч'!$H$314</f>
        <v>0.011984784101462658</v>
      </c>
      <c r="U316" s="227">
        <f>'[3]Расч по домам'!$M$317</f>
        <v>0.10318570669303503</v>
      </c>
      <c r="V316" s="230">
        <f t="shared" si="78"/>
        <v>2.4379409074305873</v>
      </c>
      <c r="W316" s="231">
        <f t="shared" si="75"/>
        <v>2.5598379528021167</v>
      </c>
      <c r="X316" s="230">
        <f t="shared" si="76"/>
        <v>3.0718055433625397</v>
      </c>
      <c r="Y316" s="298">
        <f t="shared" si="79"/>
        <v>3.2180819978083757</v>
      </c>
      <c r="Z316" s="370">
        <f t="shared" si="77"/>
        <v>2.694566266107491</v>
      </c>
      <c r="AA316" s="294">
        <f t="shared" si="66"/>
        <v>3163.0381680004075</v>
      </c>
      <c r="AB316" s="294">
        <f t="shared" si="67"/>
        <v>2635.8651400003396</v>
      </c>
      <c r="AC316" s="295">
        <f t="shared" si="68"/>
        <v>3.0718055433625397</v>
      </c>
      <c r="AD316" s="296">
        <f t="shared" si="69"/>
        <v>2510.3477523812758</v>
      </c>
      <c r="AE316" s="277">
        <f t="shared" si="70"/>
        <v>3.2253958205306668</v>
      </c>
      <c r="AF316" s="297">
        <f t="shared" si="71"/>
        <v>0</v>
      </c>
      <c r="AG316" s="170">
        <f t="shared" si="72"/>
        <v>3321.1900764004276</v>
      </c>
      <c r="AH316" s="269">
        <f t="shared" si="73"/>
        <v>39854.28091680513</v>
      </c>
      <c r="AI316" s="277">
        <f t="shared" si="74"/>
        <v>3.8059670682261864</v>
      </c>
      <c r="AJ316" s="170"/>
    </row>
    <row r="317" spans="1:36" ht="12" customHeight="1">
      <c r="A317" s="4">
        <v>225</v>
      </c>
      <c r="B317" s="228" t="s">
        <v>27</v>
      </c>
      <c r="C317" s="228">
        <v>14</v>
      </c>
      <c r="D317" s="228">
        <v>2</v>
      </c>
      <c r="E317" s="228">
        <v>714.4</v>
      </c>
      <c r="F317" s="227"/>
      <c r="G317" s="272">
        <f>'[12]Расч по домам'!$Y$309</f>
        <v>0.6555869866181411</v>
      </c>
      <c r="H317" s="273">
        <f>'[11]Норм по домам'!$Q$314</f>
        <v>0.45289660838058926</v>
      </c>
      <c r="I317" s="227"/>
      <c r="J317" s="284">
        <f>'[14]Расч по домам'!$M$317</f>
        <v>0.07297248727193684</v>
      </c>
      <c r="K317" s="334">
        <f>'[16]Расч по домам'!$G$317</f>
        <v>0.0280884940533672</v>
      </c>
      <c r="L317" s="273">
        <v>0</v>
      </c>
      <c r="M317" s="227">
        <v>0</v>
      </c>
      <c r="N317" s="242">
        <v>0</v>
      </c>
      <c r="O317" s="274">
        <f>'[4]Расч. по домам на электр'!$P$309</f>
        <v>0.07746058101968054</v>
      </c>
      <c r="P317" s="227">
        <f>'[8]Расчет на дерат  и дез.'!$K$309</f>
        <v>0.022641707940824186</v>
      </c>
      <c r="Q317" s="227">
        <f>'[18]Расч. по домам на электр'!$P$309</f>
        <v>0.7838745800671892</v>
      </c>
      <c r="R317" s="288">
        <v>0.5</v>
      </c>
      <c r="S317" s="227">
        <v>0</v>
      </c>
      <c r="T317" s="227">
        <f>'[25]Расч по домам на посыпку и расч'!$H$315</f>
        <v>0.011984784101462658</v>
      </c>
      <c r="U317" s="227">
        <f>'[3]Расч по домам'!$M$318</f>
        <v>0.09915110319318605</v>
      </c>
      <c r="V317" s="230">
        <f t="shared" si="78"/>
        <v>2.7046573326463768</v>
      </c>
      <c r="W317" s="231">
        <f t="shared" si="75"/>
        <v>2.839890199278696</v>
      </c>
      <c r="X317" s="230">
        <f t="shared" si="76"/>
        <v>3.407868239134435</v>
      </c>
      <c r="Y317" s="298">
        <f t="shared" si="79"/>
        <v>3.5701476790932176</v>
      </c>
      <c r="Z317" s="370">
        <f t="shared" si="77"/>
        <v>2.9893581045038906</v>
      </c>
      <c r="AA317" s="294">
        <f t="shared" si="66"/>
        <v>2434.5810700376405</v>
      </c>
      <c r="AB317" s="294">
        <f t="shared" si="67"/>
        <v>2028.8175583647003</v>
      </c>
      <c r="AC317" s="295">
        <f t="shared" si="68"/>
        <v>3.4078682391344355</v>
      </c>
      <c r="AD317" s="296">
        <f t="shared" si="69"/>
        <v>1932.2071984425716</v>
      </c>
      <c r="AE317" s="277">
        <f t="shared" si="70"/>
        <v>3.578261651091157</v>
      </c>
      <c r="AF317" s="297">
        <f t="shared" si="71"/>
        <v>0</v>
      </c>
      <c r="AG317" s="170">
        <f t="shared" si="72"/>
        <v>2556.3101235395225</v>
      </c>
      <c r="AH317" s="269">
        <f t="shared" si="73"/>
        <v>30675.72148247427</v>
      </c>
      <c r="AI317" s="277">
        <f t="shared" si="74"/>
        <v>4.222348748287565</v>
      </c>
      <c r="AJ317" s="170"/>
    </row>
    <row r="318" spans="1:36" ht="12" customHeight="1" hidden="1">
      <c r="A318" s="4">
        <v>226</v>
      </c>
      <c r="B318" s="228" t="s">
        <v>27</v>
      </c>
      <c r="C318" s="228">
        <v>16</v>
      </c>
      <c r="D318" s="228">
        <v>2</v>
      </c>
      <c r="E318" s="228">
        <v>408.3</v>
      </c>
      <c r="F318" s="227"/>
      <c r="G318" s="272">
        <f>'[12]Расч по домам'!$Y$310</f>
        <v>0.7027377611050698</v>
      </c>
      <c r="H318" s="273">
        <f>'[11]Норм по домам'!$Q$315</f>
        <v>0.45289660838058926</v>
      </c>
      <c r="I318" s="227"/>
      <c r="J318" s="284">
        <f>'[14]Расч по домам'!$M$318</f>
        <v>0.07297248727193684</v>
      </c>
      <c r="K318" s="334">
        <f>'[16]Расч по домам'!$G$318</f>
        <v>0.028088494053367205</v>
      </c>
      <c r="L318" s="273">
        <v>0</v>
      </c>
      <c r="M318" s="227">
        <v>0</v>
      </c>
      <c r="N318" s="242">
        <v>0</v>
      </c>
      <c r="O318" s="274">
        <f>'[4]Расч. по домам на электр'!$P$310</f>
        <v>0.09110322869424949</v>
      </c>
      <c r="P318" s="227">
        <f>'[8]Расчет на дерат  и дез.'!$K$310</f>
        <v>0</v>
      </c>
      <c r="Q318" s="227">
        <f>'[18]Расч. по домам на электр'!$P$310</f>
        <v>0.6857702669605682</v>
      </c>
      <c r="R318" s="288">
        <v>0.5</v>
      </c>
      <c r="S318" s="227">
        <v>0</v>
      </c>
      <c r="T318" s="227">
        <f>'[25]Расч по домам на посыпку и расч'!$H$316</f>
        <v>0.01198478410146266</v>
      </c>
      <c r="U318" s="227">
        <f>'[3]Расч по домам'!$M$319</f>
        <v>0.11565605048773307</v>
      </c>
      <c r="V318" s="230">
        <f t="shared" si="78"/>
        <v>2.6612096810549764</v>
      </c>
      <c r="W318" s="231">
        <f t="shared" si="75"/>
        <v>2.7942701651077253</v>
      </c>
      <c r="X318" s="230">
        <f t="shared" si="76"/>
        <v>3.35312419812927</v>
      </c>
      <c r="Y318" s="298">
        <f t="shared" si="79"/>
        <v>3.512796778992569</v>
      </c>
      <c r="Z318" s="370">
        <f t="shared" si="77"/>
        <v>2.9413370159028687</v>
      </c>
      <c r="AA318" s="294">
        <f t="shared" si="66"/>
        <v>1369.080610096181</v>
      </c>
      <c r="AB318" s="294">
        <f t="shared" si="67"/>
        <v>1140.9005084134842</v>
      </c>
      <c r="AC318" s="295">
        <f t="shared" si="68"/>
        <v>3.353124198129271</v>
      </c>
      <c r="AD318" s="296">
        <f t="shared" si="69"/>
        <v>1086.5719127747468</v>
      </c>
      <c r="AE318" s="277">
        <f t="shared" si="70"/>
        <v>3.520780408035734</v>
      </c>
      <c r="AF318" s="297">
        <f t="shared" si="71"/>
        <v>0</v>
      </c>
      <c r="AG318" s="170">
        <f t="shared" si="72"/>
        <v>1437.53464060099</v>
      </c>
      <c r="AH318" s="269">
        <f t="shared" si="73"/>
        <v>17250.41568721188</v>
      </c>
      <c r="AI318" s="277">
        <f t="shared" si="74"/>
        <v>4.154520881482166</v>
      </c>
      <c r="AJ318" s="170"/>
    </row>
    <row r="319" spans="1:36" ht="33" customHeight="1" hidden="1">
      <c r="A319" s="4"/>
      <c r="B319" s="228" t="s">
        <v>57</v>
      </c>
      <c r="C319" s="228">
        <v>4</v>
      </c>
      <c r="D319" s="228">
        <v>1</v>
      </c>
      <c r="E319" s="228"/>
      <c r="F319" s="227"/>
      <c r="G319" s="272">
        <f>'[12]Расч по домам'!$Y$311</f>
        <v>0</v>
      </c>
      <c r="H319" s="273">
        <f>'[2]Норм по домам'!$Q$316</f>
        <v>0</v>
      </c>
      <c r="I319" s="227"/>
      <c r="J319" s="284">
        <f>'[14]Расч по домам'!$M$319</f>
        <v>0</v>
      </c>
      <c r="K319" s="334">
        <v>0</v>
      </c>
      <c r="L319" s="273">
        <v>0</v>
      </c>
      <c r="M319" s="227">
        <v>0</v>
      </c>
      <c r="N319" s="242">
        <v>0</v>
      </c>
      <c r="O319" s="274"/>
      <c r="P319" s="227">
        <f>'[8]Расчет на дерат  и дез.'!$K$311</f>
        <v>0</v>
      </c>
      <c r="Q319" s="227"/>
      <c r="R319" s="288">
        <v>0</v>
      </c>
      <c r="S319" s="227">
        <f>'[13]Расч по домам'!$AA$311</f>
        <v>0</v>
      </c>
      <c r="T319" s="227">
        <f>'[7]Расч по домам на посыпку и расч'!$H$317</f>
        <v>0</v>
      </c>
      <c r="U319" s="227">
        <f>'[3]Расч по домам'!$M$320</f>
        <v>0</v>
      </c>
      <c r="V319" s="230">
        <v>0</v>
      </c>
      <c r="W319" s="231">
        <v>0</v>
      </c>
      <c r="X319" s="230">
        <f t="shared" si="76"/>
        <v>0</v>
      </c>
      <c r="Y319" s="298">
        <f t="shared" si="79"/>
        <v>0</v>
      </c>
      <c r="Z319" s="370">
        <f t="shared" si="77"/>
        <v>0</v>
      </c>
      <c r="AA319" s="294">
        <f t="shared" si="66"/>
        <v>0</v>
      </c>
      <c r="AB319" s="294">
        <f t="shared" si="67"/>
        <v>0</v>
      </c>
      <c r="AC319" s="295">
        <f t="shared" si="68"/>
        <v>0</v>
      </c>
      <c r="AD319" s="296">
        <f t="shared" si="69"/>
        <v>0</v>
      </c>
      <c r="AE319" s="277">
        <f t="shared" si="70"/>
        <v>0</v>
      </c>
      <c r="AF319" s="297">
        <f t="shared" si="71"/>
        <v>0</v>
      </c>
      <c r="AG319" s="170">
        <f t="shared" si="72"/>
        <v>0</v>
      </c>
      <c r="AH319" s="269">
        <f t="shared" si="73"/>
        <v>0</v>
      </c>
      <c r="AI319" s="277">
        <f t="shared" si="74"/>
        <v>0</v>
      </c>
      <c r="AJ319" s="170"/>
    </row>
    <row r="320" spans="1:36" ht="17.25" customHeight="1" hidden="1">
      <c r="A320" s="4"/>
      <c r="B320" s="228" t="s">
        <v>57</v>
      </c>
      <c r="C320" s="228">
        <v>7</v>
      </c>
      <c r="D320" s="228">
        <v>1</v>
      </c>
      <c r="E320" s="228"/>
      <c r="F320" s="227"/>
      <c r="G320" s="272">
        <f>'[12]Расч по домам'!$Y$312</f>
        <v>0</v>
      </c>
      <c r="H320" s="273">
        <f>'[2]Норм по домам'!$Q$317</f>
        <v>0</v>
      </c>
      <c r="I320" s="227"/>
      <c r="J320" s="284">
        <f>'[14]Расч по домам'!$M$320</f>
        <v>0</v>
      </c>
      <c r="K320" s="334">
        <v>0</v>
      </c>
      <c r="L320" s="273">
        <v>0</v>
      </c>
      <c r="M320" s="227">
        <v>0</v>
      </c>
      <c r="N320" s="242">
        <v>0</v>
      </c>
      <c r="O320" s="274"/>
      <c r="P320" s="227">
        <f>'[8]Расчет на дерат  и дез.'!$K$312</f>
        <v>0</v>
      </c>
      <c r="Q320" s="227"/>
      <c r="R320" s="288">
        <v>0</v>
      </c>
      <c r="S320" s="227">
        <f>'[13]Расч по домам'!$AA$312</f>
        <v>0</v>
      </c>
      <c r="T320" s="227">
        <f>'[7]Расч по домам на посыпку и расч'!$H$318</f>
        <v>0</v>
      </c>
      <c r="U320" s="227">
        <f>'[3]Расч по домам'!$M$321</f>
        <v>0</v>
      </c>
      <c r="V320" s="230">
        <v>0</v>
      </c>
      <c r="W320" s="231">
        <f t="shared" si="75"/>
        <v>0</v>
      </c>
      <c r="X320" s="230">
        <f t="shared" si="76"/>
        <v>0</v>
      </c>
      <c r="Y320" s="298">
        <f t="shared" si="79"/>
        <v>0</v>
      </c>
      <c r="Z320" s="370">
        <f t="shared" si="77"/>
        <v>0</v>
      </c>
      <c r="AA320" s="294">
        <f t="shared" si="66"/>
        <v>0</v>
      </c>
      <c r="AB320" s="294">
        <f t="shared" si="67"/>
        <v>0</v>
      </c>
      <c r="AC320" s="295">
        <f t="shared" si="68"/>
        <v>0</v>
      </c>
      <c r="AD320" s="296">
        <f t="shared" si="69"/>
        <v>0</v>
      </c>
      <c r="AE320" s="277">
        <f t="shared" si="70"/>
        <v>0</v>
      </c>
      <c r="AF320" s="297">
        <f t="shared" si="71"/>
        <v>0</v>
      </c>
      <c r="AG320" s="170">
        <f t="shared" si="72"/>
        <v>0</v>
      </c>
      <c r="AH320" s="269">
        <f t="shared" si="73"/>
        <v>0</v>
      </c>
      <c r="AI320" s="277">
        <f t="shared" si="74"/>
        <v>0</v>
      </c>
      <c r="AJ320" s="170"/>
    </row>
    <row r="321" spans="1:36" ht="24" customHeight="1" hidden="1">
      <c r="A321" s="4"/>
      <c r="B321" s="228" t="s">
        <v>132</v>
      </c>
      <c r="C321" s="228">
        <v>8</v>
      </c>
      <c r="D321" s="228">
        <v>1</v>
      </c>
      <c r="E321" s="228"/>
      <c r="F321" s="227"/>
      <c r="G321" s="272">
        <f>'[12]Расч по домам'!$Y$313</f>
        <v>0</v>
      </c>
      <c r="H321" s="273">
        <f>'[2]Норм по домам'!$Q$318</f>
        <v>0</v>
      </c>
      <c r="I321" s="227"/>
      <c r="J321" s="284">
        <f>'[14]Расч по домам'!$M$321</f>
        <v>0</v>
      </c>
      <c r="K321" s="334">
        <v>0</v>
      </c>
      <c r="L321" s="273">
        <v>0</v>
      </c>
      <c r="M321" s="227">
        <v>0</v>
      </c>
      <c r="N321" s="242">
        <v>0</v>
      </c>
      <c r="O321" s="274">
        <v>0</v>
      </c>
      <c r="P321" s="227">
        <f>'[8]Расчет на дерат  и дез.'!$K$313</f>
        <v>0</v>
      </c>
      <c r="Q321" s="227">
        <v>0</v>
      </c>
      <c r="R321" s="288">
        <v>0</v>
      </c>
      <c r="S321" s="227">
        <v>0</v>
      </c>
      <c r="T321" s="227">
        <f>'[7]Расч по домам на посыпку и расч'!$H$319</f>
        <v>0</v>
      </c>
      <c r="U321" s="227">
        <f>'[3]Расч по домам'!$M$322</f>
        <v>0</v>
      </c>
      <c r="V321" s="230">
        <v>0</v>
      </c>
      <c r="W321" s="231">
        <f t="shared" si="75"/>
        <v>0</v>
      </c>
      <c r="X321" s="230">
        <f t="shared" si="76"/>
        <v>0</v>
      </c>
      <c r="Y321" s="298">
        <f t="shared" si="79"/>
        <v>0</v>
      </c>
      <c r="Z321" s="370">
        <f t="shared" si="77"/>
        <v>0</v>
      </c>
      <c r="AA321" s="294">
        <f t="shared" si="66"/>
        <v>0</v>
      </c>
      <c r="AB321" s="294">
        <f t="shared" si="67"/>
        <v>0</v>
      </c>
      <c r="AC321" s="295">
        <f t="shared" si="68"/>
        <v>0</v>
      </c>
      <c r="AD321" s="296">
        <f t="shared" si="69"/>
        <v>0</v>
      </c>
      <c r="AE321" s="277">
        <f t="shared" si="70"/>
        <v>0</v>
      </c>
      <c r="AF321" s="297">
        <f t="shared" si="71"/>
        <v>0</v>
      </c>
      <c r="AG321" s="170">
        <f t="shared" si="72"/>
        <v>0</v>
      </c>
      <c r="AH321" s="269">
        <f t="shared" si="73"/>
        <v>0</v>
      </c>
      <c r="AI321" s="277">
        <f t="shared" si="74"/>
        <v>0</v>
      </c>
      <c r="AJ321" s="170"/>
    </row>
    <row r="322" spans="1:36" ht="24.75" customHeight="1" hidden="1">
      <c r="A322" s="4"/>
      <c r="B322" s="228" t="s">
        <v>42</v>
      </c>
      <c r="C322" s="228">
        <v>11</v>
      </c>
      <c r="D322" s="228">
        <v>1</v>
      </c>
      <c r="E322" s="228"/>
      <c r="F322" s="227"/>
      <c r="G322" s="272"/>
      <c r="H322" s="273"/>
      <c r="I322" s="227"/>
      <c r="J322" s="284"/>
      <c r="K322" s="334"/>
      <c r="L322" s="273"/>
      <c r="M322" s="227"/>
      <c r="N322" s="242"/>
      <c r="O322" s="274"/>
      <c r="P322" s="227"/>
      <c r="Q322" s="227"/>
      <c r="R322" s="288">
        <v>0</v>
      </c>
      <c r="S322" s="227"/>
      <c r="T322" s="227"/>
      <c r="U322" s="227"/>
      <c r="V322" s="230">
        <f t="shared" si="78"/>
        <v>0</v>
      </c>
      <c r="W322" s="231">
        <f t="shared" si="75"/>
        <v>0</v>
      </c>
      <c r="X322" s="230">
        <f t="shared" si="76"/>
        <v>0</v>
      </c>
      <c r="Y322" s="298">
        <f t="shared" si="79"/>
        <v>0</v>
      </c>
      <c r="Z322" s="370">
        <f t="shared" si="77"/>
        <v>0</v>
      </c>
      <c r="AA322" s="294">
        <f t="shared" si="66"/>
        <v>0</v>
      </c>
      <c r="AB322" s="294">
        <f t="shared" si="67"/>
        <v>0</v>
      </c>
      <c r="AC322" s="295">
        <f t="shared" si="68"/>
        <v>0</v>
      </c>
      <c r="AD322" s="296">
        <f t="shared" si="69"/>
        <v>0</v>
      </c>
      <c r="AE322" s="277">
        <f t="shared" si="70"/>
        <v>0</v>
      </c>
      <c r="AF322" s="297">
        <f t="shared" si="71"/>
        <v>0</v>
      </c>
      <c r="AG322" s="170">
        <f t="shared" si="72"/>
        <v>0</v>
      </c>
      <c r="AH322" s="269">
        <f t="shared" si="73"/>
        <v>0</v>
      </c>
      <c r="AI322" s="277">
        <f t="shared" si="74"/>
        <v>0</v>
      </c>
      <c r="AJ322" s="170"/>
    </row>
    <row r="323" spans="1:36" ht="28.5" customHeight="1" hidden="1">
      <c r="A323" s="4"/>
      <c r="B323" s="228" t="s">
        <v>83</v>
      </c>
      <c r="C323" s="228">
        <v>112</v>
      </c>
      <c r="D323" s="228">
        <v>1</v>
      </c>
      <c r="E323" s="228">
        <v>0</v>
      </c>
      <c r="F323" s="227"/>
      <c r="G323" s="272">
        <f>'[12]Расч по домам'!$Y$315</f>
        <v>0</v>
      </c>
      <c r="H323" s="273">
        <f>'[2]Норм по домам'!$Q$320</f>
        <v>0</v>
      </c>
      <c r="I323" s="227"/>
      <c r="J323" s="284">
        <f>'[14]Расч по домам'!$M$323</f>
        <v>0</v>
      </c>
      <c r="K323" s="334">
        <v>0</v>
      </c>
      <c r="L323" s="273">
        <v>0</v>
      </c>
      <c r="M323" s="227">
        <v>0</v>
      </c>
      <c r="N323" s="242">
        <v>0</v>
      </c>
      <c r="O323" s="274"/>
      <c r="P323" s="227">
        <f>'[8]Расчет на дерат  и дез.'!$K$315</f>
        <v>0</v>
      </c>
      <c r="Q323" s="227"/>
      <c r="R323" s="288">
        <v>0</v>
      </c>
      <c r="S323" s="227">
        <f>'[13]Расч по домам'!$AA$315</f>
        <v>0</v>
      </c>
      <c r="T323" s="227">
        <f>'[7]Расч по домам на посыпку и расч'!$H$321</f>
        <v>0</v>
      </c>
      <c r="U323" s="227">
        <f>'[3]Расч по домам'!$M$324</f>
        <v>0</v>
      </c>
      <c r="V323" s="230"/>
      <c r="W323" s="231">
        <f t="shared" si="75"/>
        <v>0</v>
      </c>
      <c r="X323" s="230">
        <f t="shared" si="76"/>
        <v>0</v>
      </c>
      <c r="Y323" s="298">
        <f t="shared" si="79"/>
        <v>0</v>
      </c>
      <c r="Z323" s="370">
        <f t="shared" si="77"/>
        <v>0</v>
      </c>
      <c r="AA323" s="294">
        <f t="shared" si="66"/>
        <v>0</v>
      </c>
      <c r="AB323" s="294">
        <f t="shared" si="67"/>
        <v>0</v>
      </c>
      <c r="AC323" s="295">
        <f t="shared" si="68"/>
        <v>0</v>
      </c>
      <c r="AD323" s="296">
        <f t="shared" si="69"/>
        <v>0</v>
      </c>
      <c r="AE323" s="277">
        <f t="shared" si="70"/>
        <v>0</v>
      </c>
      <c r="AF323" s="297">
        <f t="shared" si="71"/>
        <v>0</v>
      </c>
      <c r="AG323" s="170">
        <f t="shared" si="72"/>
        <v>0</v>
      </c>
      <c r="AH323" s="269">
        <f t="shared" si="73"/>
        <v>0</v>
      </c>
      <c r="AI323" s="277">
        <f t="shared" si="74"/>
        <v>0</v>
      </c>
      <c r="AJ323" s="170"/>
    </row>
    <row r="324" spans="1:36" ht="24.75" customHeight="1" hidden="1">
      <c r="A324" s="4"/>
      <c r="B324" s="228" t="s">
        <v>71</v>
      </c>
      <c r="C324" s="228">
        <v>3</v>
      </c>
      <c r="D324" s="228">
        <v>1</v>
      </c>
      <c r="E324" s="228">
        <v>0</v>
      </c>
      <c r="F324" s="227"/>
      <c r="G324" s="272">
        <f>'[12]Расч по домам'!$Y$316</f>
        <v>0</v>
      </c>
      <c r="H324" s="273">
        <f>'[2]Норм по домам'!$Q$321</f>
        <v>0</v>
      </c>
      <c r="I324" s="227"/>
      <c r="J324" s="284">
        <f>'[14]Расч по домам'!$M$324</f>
        <v>0</v>
      </c>
      <c r="K324" s="334">
        <v>0</v>
      </c>
      <c r="L324" s="273">
        <v>0</v>
      </c>
      <c r="M324" s="227">
        <v>0</v>
      </c>
      <c r="N324" s="242">
        <v>0</v>
      </c>
      <c r="O324" s="274"/>
      <c r="P324" s="227">
        <f>'[8]Расчет на дерат  и дез.'!$K$316</f>
        <v>0</v>
      </c>
      <c r="Q324" s="227"/>
      <c r="R324" s="288">
        <v>0</v>
      </c>
      <c r="S324" s="227">
        <f>'[13]Расч по домам'!$AA$316</f>
        <v>0</v>
      </c>
      <c r="T324" s="227">
        <f>'[7]Расч по домам на посыпку и расч'!$H$322</f>
        <v>0</v>
      </c>
      <c r="U324" s="227">
        <f>'[3]Расч по домам'!$M$325</f>
        <v>0</v>
      </c>
      <c r="V324" s="230">
        <v>0</v>
      </c>
      <c r="W324" s="231">
        <f t="shared" si="75"/>
        <v>0</v>
      </c>
      <c r="X324" s="230">
        <f t="shared" si="76"/>
        <v>0</v>
      </c>
      <c r="Y324" s="298">
        <f t="shared" si="79"/>
        <v>0</v>
      </c>
      <c r="Z324" s="370">
        <f t="shared" si="77"/>
        <v>0</v>
      </c>
      <c r="AA324" s="294">
        <f t="shared" si="66"/>
        <v>0</v>
      </c>
      <c r="AB324" s="294">
        <f t="shared" si="67"/>
        <v>0</v>
      </c>
      <c r="AC324" s="295">
        <f t="shared" si="68"/>
        <v>0</v>
      </c>
      <c r="AD324" s="296">
        <f t="shared" si="69"/>
        <v>0</v>
      </c>
      <c r="AE324" s="277">
        <f t="shared" si="70"/>
        <v>0</v>
      </c>
      <c r="AF324" s="297">
        <f t="shared" si="71"/>
        <v>0</v>
      </c>
      <c r="AG324" s="170">
        <f t="shared" si="72"/>
        <v>0</v>
      </c>
      <c r="AH324" s="269">
        <f t="shared" si="73"/>
        <v>0</v>
      </c>
      <c r="AI324" s="277">
        <f t="shared" si="74"/>
        <v>0</v>
      </c>
      <c r="AJ324" s="170"/>
    </row>
    <row r="325" spans="1:36" ht="19.5" customHeight="1" hidden="1">
      <c r="A325" s="4"/>
      <c r="B325" s="228" t="s">
        <v>37</v>
      </c>
      <c r="C325" s="228">
        <v>1</v>
      </c>
      <c r="D325" s="228">
        <v>1</v>
      </c>
      <c r="E325" s="228"/>
      <c r="F325" s="227"/>
      <c r="G325" s="272"/>
      <c r="H325" s="273"/>
      <c r="I325" s="227"/>
      <c r="J325" s="284"/>
      <c r="K325" s="334"/>
      <c r="L325" s="273"/>
      <c r="M325" s="227"/>
      <c r="N325" s="242"/>
      <c r="O325" s="274"/>
      <c r="P325" s="227"/>
      <c r="Q325" s="227"/>
      <c r="R325" s="288"/>
      <c r="S325" s="227"/>
      <c r="T325" s="227"/>
      <c r="U325" s="227"/>
      <c r="V325" s="230"/>
      <c r="W325" s="231">
        <f t="shared" si="75"/>
        <v>0</v>
      </c>
      <c r="X325" s="230">
        <f t="shared" si="76"/>
        <v>0</v>
      </c>
      <c r="Y325" s="298"/>
      <c r="Z325" s="370">
        <f t="shared" si="77"/>
        <v>0</v>
      </c>
      <c r="AA325" s="294">
        <f t="shared" si="66"/>
        <v>0</v>
      </c>
      <c r="AB325" s="294">
        <f t="shared" si="67"/>
        <v>0</v>
      </c>
      <c r="AC325" s="295">
        <f t="shared" si="68"/>
        <v>0</v>
      </c>
      <c r="AD325" s="296">
        <f t="shared" si="69"/>
        <v>0</v>
      </c>
      <c r="AE325" s="277">
        <f t="shared" si="70"/>
        <v>0</v>
      </c>
      <c r="AF325" s="297">
        <f t="shared" si="71"/>
        <v>0</v>
      </c>
      <c r="AG325" s="170">
        <f t="shared" si="72"/>
        <v>0</v>
      </c>
      <c r="AH325" s="269">
        <f t="shared" si="73"/>
        <v>0</v>
      </c>
      <c r="AI325" s="277">
        <f t="shared" si="74"/>
        <v>0</v>
      </c>
      <c r="AJ325" s="170"/>
    </row>
    <row r="326" spans="1:36" ht="22.5" customHeight="1" hidden="1">
      <c r="A326" s="4"/>
      <c r="B326" s="228" t="s">
        <v>37</v>
      </c>
      <c r="C326" s="228">
        <v>3</v>
      </c>
      <c r="D326" s="228">
        <v>1</v>
      </c>
      <c r="E326" s="228"/>
      <c r="F326" s="227"/>
      <c r="G326" s="272"/>
      <c r="H326" s="273"/>
      <c r="I326" s="227"/>
      <c r="J326" s="284"/>
      <c r="K326" s="334"/>
      <c r="L326" s="273"/>
      <c r="M326" s="227"/>
      <c r="N326" s="242"/>
      <c r="O326" s="274"/>
      <c r="P326" s="227"/>
      <c r="Q326" s="227"/>
      <c r="R326" s="288"/>
      <c r="S326" s="227"/>
      <c r="T326" s="227"/>
      <c r="U326" s="227"/>
      <c r="V326" s="230"/>
      <c r="W326" s="231">
        <f t="shared" si="75"/>
        <v>0</v>
      </c>
      <c r="X326" s="230">
        <f t="shared" si="76"/>
        <v>0</v>
      </c>
      <c r="Y326" s="298"/>
      <c r="Z326" s="370">
        <f t="shared" si="77"/>
        <v>0</v>
      </c>
      <c r="AA326" s="294">
        <f t="shared" si="66"/>
        <v>0</v>
      </c>
      <c r="AB326" s="294">
        <f t="shared" si="67"/>
        <v>0</v>
      </c>
      <c r="AC326" s="295">
        <f t="shared" si="68"/>
        <v>0</v>
      </c>
      <c r="AD326" s="296">
        <f t="shared" si="69"/>
        <v>0</v>
      </c>
      <c r="AE326" s="277">
        <f t="shared" si="70"/>
        <v>0</v>
      </c>
      <c r="AF326" s="297">
        <f t="shared" si="71"/>
        <v>0</v>
      </c>
      <c r="AG326" s="170">
        <f t="shared" si="72"/>
        <v>0</v>
      </c>
      <c r="AH326" s="269">
        <f t="shared" si="73"/>
        <v>0</v>
      </c>
      <c r="AI326" s="277">
        <f t="shared" si="74"/>
        <v>0</v>
      </c>
      <c r="AJ326" s="170"/>
    </row>
    <row r="327" spans="1:36" ht="13.5" customHeight="1" hidden="1">
      <c r="A327" s="4"/>
      <c r="B327" s="228" t="s">
        <v>133</v>
      </c>
      <c r="C327" s="228">
        <v>4</v>
      </c>
      <c r="D327" s="228">
        <v>1</v>
      </c>
      <c r="E327" s="228">
        <v>0</v>
      </c>
      <c r="F327" s="227"/>
      <c r="G327" s="272">
        <f>'[12]Расч по домам'!$Y$319</f>
        <v>0</v>
      </c>
      <c r="H327" s="273">
        <f>'[2]Норм по домам'!$Q$324</f>
        <v>0</v>
      </c>
      <c r="I327" s="227"/>
      <c r="J327" s="284">
        <f>'[14]Расч по домам'!$M$327</f>
        <v>0</v>
      </c>
      <c r="K327" s="334">
        <v>0</v>
      </c>
      <c r="L327" s="273">
        <v>0</v>
      </c>
      <c r="M327" s="227">
        <v>0</v>
      </c>
      <c r="N327" s="242">
        <v>0</v>
      </c>
      <c r="O327" s="274">
        <v>0</v>
      </c>
      <c r="P327" s="227">
        <f>'[8]Расчет на дерат  и дез.'!$J$319</f>
        <v>0</v>
      </c>
      <c r="Q327" s="227">
        <v>0</v>
      </c>
      <c r="R327" s="288"/>
      <c r="S327" s="227">
        <f>'[13]Расч по домам'!$AA$319</f>
        <v>0</v>
      </c>
      <c r="T327" s="227">
        <f>'[7]Расч по домам на посыпку и расч'!$H$325</f>
        <v>0</v>
      </c>
      <c r="U327" s="227">
        <f>'[3]Расч по домам'!$M$328</f>
        <v>0</v>
      </c>
      <c r="V327" s="230">
        <v>0</v>
      </c>
      <c r="W327" s="231">
        <f t="shared" si="75"/>
        <v>0</v>
      </c>
      <c r="X327" s="230">
        <f t="shared" si="76"/>
        <v>0</v>
      </c>
      <c r="Y327" s="298">
        <f t="shared" si="79"/>
        <v>0</v>
      </c>
      <c r="Z327" s="370">
        <f t="shared" si="77"/>
        <v>0</v>
      </c>
      <c r="AA327" s="294">
        <f t="shared" si="66"/>
        <v>0</v>
      </c>
      <c r="AB327" s="294">
        <f t="shared" si="67"/>
        <v>0</v>
      </c>
      <c r="AC327" s="295">
        <f t="shared" si="68"/>
        <v>0</v>
      </c>
      <c r="AD327" s="296">
        <f t="shared" si="69"/>
        <v>0</v>
      </c>
      <c r="AE327" s="277">
        <f t="shared" si="70"/>
        <v>0</v>
      </c>
      <c r="AF327" s="297">
        <f t="shared" si="71"/>
        <v>0</v>
      </c>
      <c r="AG327" s="170">
        <f t="shared" si="72"/>
        <v>0</v>
      </c>
      <c r="AH327" s="269">
        <f t="shared" si="73"/>
        <v>0</v>
      </c>
      <c r="AI327" s="277">
        <f t="shared" si="74"/>
        <v>0</v>
      </c>
      <c r="AJ327" s="170"/>
    </row>
    <row r="328" spans="1:36" ht="12.75">
      <c r="A328" s="4">
        <v>227</v>
      </c>
      <c r="B328" s="228" t="s">
        <v>82</v>
      </c>
      <c r="C328" s="228">
        <v>42</v>
      </c>
      <c r="D328" s="228">
        <v>2</v>
      </c>
      <c r="E328" s="228">
        <v>634.4</v>
      </c>
      <c r="F328" s="227"/>
      <c r="G328" s="272">
        <f>'[12]Расч по домам'!$Y$320</f>
        <v>0.9580503278562422</v>
      </c>
      <c r="H328" s="273">
        <f>'[11]Норм по домам'!$Q$325</f>
        <v>0.4528966083805893</v>
      </c>
      <c r="I328" s="227"/>
      <c r="J328" s="284">
        <f>'[14]Расч по домам'!$M$328</f>
        <v>0.07297248727193682</v>
      </c>
      <c r="K328" s="334">
        <f>'[16]Расч по домам'!$G$328</f>
        <v>0.028088494053367205</v>
      </c>
      <c r="L328" s="273">
        <v>0</v>
      </c>
      <c r="M328" s="227">
        <v>0</v>
      </c>
      <c r="N328" s="242">
        <v>0</v>
      </c>
      <c r="O328" s="274">
        <f>'[4]Расч. по домам на электр'!$P$320</f>
        <v>0.08722862402342335</v>
      </c>
      <c r="P328" s="227">
        <f>'[8]Расчет на дерат  и дез.'!$K$320</f>
        <v>0</v>
      </c>
      <c r="Q328" s="227">
        <f>'[18]Расч. по домам на электр'!$P$320</f>
        <v>0.44136191677175285</v>
      </c>
      <c r="R328" s="288">
        <v>0.5</v>
      </c>
      <c r="S328" s="227">
        <v>0</v>
      </c>
      <c r="T328" s="227">
        <f>'[25]Расч по домам на посыпку и расч'!$H$326</f>
        <v>0.011984784101462658</v>
      </c>
      <c r="U328" s="227">
        <f>'[3]Расч по домам'!$M$329</f>
        <v>0.11165439489472276</v>
      </c>
      <c r="V328" s="230">
        <f t="shared" si="78"/>
        <v>2.664237637353497</v>
      </c>
      <c r="W328" s="231">
        <f t="shared" si="75"/>
        <v>2.797449519221172</v>
      </c>
      <c r="X328" s="230">
        <f t="shared" si="76"/>
        <v>3.3569394230654064</v>
      </c>
      <c r="Y328" s="298">
        <f t="shared" si="79"/>
        <v>3.5167936813066167</v>
      </c>
      <c r="Z328" s="370">
        <f t="shared" si="77"/>
        <v>2.944683704443339</v>
      </c>
      <c r="AA328" s="294">
        <f t="shared" si="66"/>
        <v>2129.6423699926936</v>
      </c>
      <c r="AB328" s="294">
        <f t="shared" si="67"/>
        <v>1774.7019749939116</v>
      </c>
      <c r="AC328" s="295">
        <f t="shared" si="68"/>
        <v>3.356939423065407</v>
      </c>
      <c r="AD328" s="296">
        <f t="shared" si="69"/>
        <v>1690.1923571370585</v>
      </c>
      <c r="AE328" s="277">
        <f t="shared" si="70"/>
        <v>3.524786394218677</v>
      </c>
      <c r="AF328" s="297">
        <f t="shared" si="71"/>
        <v>0</v>
      </c>
      <c r="AG328" s="170">
        <f t="shared" si="72"/>
        <v>2236.1244884923285</v>
      </c>
      <c r="AH328" s="269">
        <f t="shared" si="73"/>
        <v>26833.49386190794</v>
      </c>
      <c r="AI328" s="277">
        <f t="shared" si="74"/>
        <v>4.159247945178039</v>
      </c>
      <c r="AJ328" s="170"/>
    </row>
    <row r="329" spans="1:36" ht="12.75">
      <c r="A329" s="4">
        <v>228</v>
      </c>
      <c r="B329" s="228" t="s">
        <v>82</v>
      </c>
      <c r="C329" s="228">
        <v>46</v>
      </c>
      <c r="D329" s="228">
        <v>2</v>
      </c>
      <c r="E329" s="228">
        <v>631.6</v>
      </c>
      <c r="F329" s="227"/>
      <c r="G329" s="272">
        <f>'[12]Расч по домам'!$Y$321</f>
        <v>0.9230899459100697</v>
      </c>
      <c r="H329" s="273">
        <f>'[11]Норм по домам'!$Q$326</f>
        <v>0.45289660838058937</v>
      </c>
      <c r="I329" s="227"/>
      <c r="J329" s="284">
        <f>'[14]Расч по домам'!$M$329</f>
        <v>0.07297248727193684</v>
      </c>
      <c r="K329" s="334">
        <f>'[16]Расч по домам'!$G$329</f>
        <v>0.0280884940533672</v>
      </c>
      <c r="L329" s="273">
        <v>0</v>
      </c>
      <c r="M329" s="227">
        <v>0</v>
      </c>
      <c r="N329" s="242">
        <v>0</v>
      </c>
      <c r="O329" s="274">
        <f>'[4]Расч. по домам на электр'!$P$321</f>
        <v>0.08761532469990464</v>
      </c>
      <c r="P329" s="227">
        <f>'[8]Расчет на дерат  и дез.'!$K$321</f>
        <v>0</v>
      </c>
      <c r="Q329" s="227">
        <f>'[18]Расч. по домам на электр'!$P$321</f>
        <v>0.4433185560481317</v>
      </c>
      <c r="R329" s="288">
        <v>0.5</v>
      </c>
      <c r="S329" s="227">
        <v>0</v>
      </c>
      <c r="T329" s="227">
        <f>'[25]Расч по домам на посыпку и расч'!$H$327</f>
        <v>0.01198478410146266</v>
      </c>
      <c r="U329" s="227">
        <f>'[3]Расч по домам'!$M$330</f>
        <v>0.11214937954593432</v>
      </c>
      <c r="V329" s="230">
        <f t="shared" si="78"/>
        <v>2.6321155800113964</v>
      </c>
      <c r="W329" s="231">
        <f t="shared" si="75"/>
        <v>2.7637213590119662</v>
      </c>
      <c r="X329" s="230">
        <f t="shared" si="76"/>
        <v>3.3164656308143594</v>
      </c>
      <c r="Y329" s="298">
        <f t="shared" si="79"/>
        <v>3.4743925656150436</v>
      </c>
      <c r="Z329" s="370">
        <f t="shared" si="77"/>
        <v>2.909180377907333</v>
      </c>
      <c r="AA329" s="294">
        <f t="shared" si="66"/>
        <v>2094.6796924223495</v>
      </c>
      <c r="AB329" s="294">
        <f t="shared" si="67"/>
        <v>1745.566410351958</v>
      </c>
      <c r="AC329" s="295">
        <f t="shared" si="68"/>
        <v>3.31646563081436</v>
      </c>
      <c r="AD329" s="296">
        <f t="shared" si="69"/>
        <v>1662.444200335198</v>
      </c>
      <c r="AE329" s="277">
        <f t="shared" si="70"/>
        <v>3.4822889123550773</v>
      </c>
      <c r="AF329" s="297">
        <f t="shared" si="71"/>
        <v>0</v>
      </c>
      <c r="AG329" s="170">
        <f t="shared" si="72"/>
        <v>2199.413677043467</v>
      </c>
      <c r="AH329" s="269">
        <f t="shared" si="73"/>
        <v>26392.964124521604</v>
      </c>
      <c r="AI329" s="277">
        <f t="shared" si="74"/>
        <v>4.109100916578991</v>
      </c>
      <c r="AJ329" s="170"/>
    </row>
    <row r="330" spans="1:36" ht="12.75">
      <c r="A330" s="4">
        <v>229</v>
      </c>
      <c r="B330" s="228" t="s">
        <v>82</v>
      </c>
      <c r="C330" s="228">
        <v>48</v>
      </c>
      <c r="D330" s="228">
        <v>2</v>
      </c>
      <c r="E330" s="228">
        <v>621.3</v>
      </c>
      <c r="F330" s="227"/>
      <c r="G330" s="272">
        <f>'[12]Расч по домам'!$Y$322</f>
        <v>0.9834447957723054</v>
      </c>
      <c r="H330" s="273">
        <f>'[11]Норм по домам'!$Q$327</f>
        <v>0.4528966083805893</v>
      </c>
      <c r="I330" s="227"/>
      <c r="J330" s="284">
        <f>'[14]Расч по домам'!$M$330</f>
        <v>0.07297248727193684</v>
      </c>
      <c r="K330" s="334">
        <f>'[16]Расч по домам'!$G$330</f>
        <v>0.028088494053367198</v>
      </c>
      <c r="L330" s="273">
        <v>0</v>
      </c>
      <c r="M330" s="227">
        <v>0</v>
      </c>
      <c r="N330" s="242">
        <v>0</v>
      </c>
      <c r="O330" s="274">
        <f>'[4]Расч. по домам на электр'!$P$322</f>
        <v>0.08906782404709444</v>
      </c>
      <c r="P330" s="227">
        <f>'[8]Расчет на дерат  и дез.'!$K$322</f>
        <v>0</v>
      </c>
      <c r="Q330" s="227">
        <f>'[18]Расч. по домам на электр'!$P$322</f>
        <v>0.4506679542893932</v>
      </c>
      <c r="R330" s="288">
        <v>0.5</v>
      </c>
      <c r="S330" s="227">
        <v>0</v>
      </c>
      <c r="T330" s="227">
        <f>'[25]Расч по домам на посыпку и расч'!$H$328</f>
        <v>0.01198478410146266</v>
      </c>
      <c r="U330" s="227">
        <f>'[3]Расч по домам'!$M$331</f>
        <v>0.11400860795302128</v>
      </c>
      <c r="V330" s="230">
        <f t="shared" si="78"/>
        <v>2.70313155586917</v>
      </c>
      <c r="W330" s="231">
        <f t="shared" si="75"/>
        <v>2.838288133662629</v>
      </c>
      <c r="X330" s="230">
        <f t="shared" si="76"/>
        <v>3.4059457603951544</v>
      </c>
      <c r="Y330" s="298">
        <f t="shared" si="79"/>
        <v>3.568133653747305</v>
      </c>
      <c r="Z330" s="370">
        <f t="shared" si="77"/>
        <v>2.9876717196448728</v>
      </c>
      <c r="AA330" s="294">
        <f t="shared" si="66"/>
        <v>2116.1141009335092</v>
      </c>
      <c r="AB330" s="294">
        <f t="shared" si="67"/>
        <v>1763.428417444591</v>
      </c>
      <c r="AC330" s="295">
        <f t="shared" si="68"/>
        <v>3.4059457603951553</v>
      </c>
      <c r="AD330" s="296">
        <f t="shared" si="69"/>
        <v>1679.4556356615153</v>
      </c>
      <c r="AE330" s="277">
        <f t="shared" si="70"/>
        <v>3.5762430484149124</v>
      </c>
      <c r="AF330" s="297">
        <f t="shared" si="71"/>
        <v>0</v>
      </c>
      <c r="AG330" s="170">
        <f t="shared" si="72"/>
        <v>2221.9198059801847</v>
      </c>
      <c r="AH330" s="269">
        <f t="shared" si="73"/>
        <v>26663.037671762217</v>
      </c>
      <c r="AI330" s="277">
        <f t="shared" si="74"/>
        <v>4.219966797129596</v>
      </c>
      <c r="AJ330" s="170"/>
    </row>
    <row r="331" spans="1:36" ht="12.75">
      <c r="A331" s="4">
        <v>230</v>
      </c>
      <c r="B331" s="228" t="s">
        <v>82</v>
      </c>
      <c r="C331" s="228">
        <v>50</v>
      </c>
      <c r="D331" s="228">
        <v>2</v>
      </c>
      <c r="E331" s="228">
        <v>609.8</v>
      </c>
      <c r="F331" s="227"/>
      <c r="G331" s="272">
        <f>'[12]Расч по домам'!$Y$323</f>
        <v>0.9762779546762873</v>
      </c>
      <c r="H331" s="273">
        <f>'[11]Норм по домам'!$Q$328</f>
        <v>0.45289660838058926</v>
      </c>
      <c r="I331" s="227"/>
      <c r="J331" s="284">
        <f>'[14]Расч по домам'!$M$331</f>
        <v>0.07297248727193682</v>
      </c>
      <c r="K331" s="334">
        <f>'[16]Расч по домам'!$G$331</f>
        <v>0.0280884940533672</v>
      </c>
      <c r="L331" s="273">
        <v>0</v>
      </c>
      <c r="M331" s="227">
        <v>0</v>
      </c>
      <c r="N331" s="242">
        <v>0</v>
      </c>
      <c r="O331" s="274">
        <f>'[4]Расч. по домам на электр'!$P$323</f>
        <v>0.09074752227035057</v>
      </c>
      <c r="P331" s="227">
        <f>'[8]Расчет на дерат  и дез.'!$K$323</f>
        <v>0</v>
      </c>
      <c r="Q331" s="227">
        <f>'[18]Расч. по домам на электр'!$P$323</f>
        <v>0.45916693998032143</v>
      </c>
      <c r="R331" s="288">
        <v>0.5</v>
      </c>
      <c r="S331" s="227">
        <v>0</v>
      </c>
      <c r="T331" s="227">
        <f>'[25]Расч по домам на посыпку и расч'!$H$329</f>
        <v>0.011984784101462658</v>
      </c>
      <c r="U331" s="227">
        <f>'[3]Расч по домам'!$M$332</f>
        <v>0.1161586554955922</v>
      </c>
      <c r="V331" s="230">
        <f t="shared" si="78"/>
        <v>2.7082934462299075</v>
      </c>
      <c r="W331" s="231">
        <f t="shared" si="75"/>
        <v>2.843708118541403</v>
      </c>
      <c r="X331" s="230">
        <f t="shared" si="76"/>
        <v>3.412449742249683</v>
      </c>
      <c r="Y331" s="298">
        <f t="shared" si="79"/>
        <v>3.574947349023478</v>
      </c>
      <c r="Z331" s="370">
        <f t="shared" si="77"/>
        <v>2.993376966885687</v>
      </c>
      <c r="AA331" s="294">
        <f t="shared" si="66"/>
        <v>2080.9118528238564</v>
      </c>
      <c r="AB331" s="294">
        <f t="shared" si="67"/>
        <v>1734.0932106865473</v>
      </c>
      <c r="AC331" s="295">
        <f t="shared" si="68"/>
        <v>3.412449742249683</v>
      </c>
      <c r="AD331" s="296">
        <f t="shared" si="69"/>
        <v>1651.5173435109975</v>
      </c>
      <c r="AE331" s="277">
        <f t="shared" si="70"/>
        <v>3.5830722293621675</v>
      </c>
      <c r="AF331" s="297">
        <f t="shared" si="71"/>
        <v>0</v>
      </c>
      <c r="AG331" s="170">
        <f t="shared" si="72"/>
        <v>2184.9574454650497</v>
      </c>
      <c r="AH331" s="269">
        <f t="shared" si="73"/>
        <v>26219.489345580594</v>
      </c>
      <c r="AI331" s="277">
        <f t="shared" si="74"/>
        <v>4.228025230647358</v>
      </c>
      <c r="AJ331" s="170"/>
    </row>
    <row r="332" spans="1:36" ht="1.5" customHeight="1" hidden="1">
      <c r="A332" s="4"/>
      <c r="B332" s="228" t="s">
        <v>100</v>
      </c>
      <c r="C332" s="228">
        <v>1</v>
      </c>
      <c r="D332" s="228">
        <v>1</v>
      </c>
      <c r="E332" s="228">
        <v>48.3</v>
      </c>
      <c r="F332" s="227"/>
      <c r="G332" s="272">
        <f>'[12]Расч по домам'!$Y$324</f>
        <v>0</v>
      </c>
      <c r="H332" s="273">
        <f>'[2]Норм по домам'!$Q$329</f>
        <v>0</v>
      </c>
      <c r="I332" s="227"/>
      <c r="J332" s="284">
        <f>'[14]Расч по домам'!$M$332</f>
        <v>0</v>
      </c>
      <c r="K332" s="334">
        <v>0</v>
      </c>
      <c r="L332" s="273">
        <v>0</v>
      </c>
      <c r="M332" s="227">
        <v>0</v>
      </c>
      <c r="N332" s="242">
        <v>0</v>
      </c>
      <c r="O332" s="274"/>
      <c r="P332" s="227">
        <f>'[8]Расчет на дерат  и дез.'!$K$324</f>
        <v>0</v>
      </c>
      <c r="Q332" s="227"/>
      <c r="R332" s="288">
        <v>0</v>
      </c>
      <c r="S332" s="227">
        <f>'[13]Расч по домам'!$AA$324</f>
        <v>0</v>
      </c>
      <c r="T332" s="227">
        <f>'[7]Расч по домам на посыпку и расч'!$H$330</f>
        <v>0</v>
      </c>
      <c r="U332" s="227">
        <f>'[3]Расч по домам'!$M$333</f>
        <v>0</v>
      </c>
      <c r="V332" s="230">
        <f t="shared" si="78"/>
        <v>0</v>
      </c>
      <c r="W332" s="231">
        <f t="shared" si="75"/>
        <v>0</v>
      </c>
      <c r="X332" s="230">
        <f t="shared" si="76"/>
        <v>0</v>
      </c>
      <c r="Y332" s="298">
        <f t="shared" si="79"/>
        <v>0</v>
      </c>
      <c r="Z332" s="370">
        <f t="shared" si="77"/>
        <v>0</v>
      </c>
      <c r="AA332" s="294">
        <f t="shared" si="66"/>
        <v>0</v>
      </c>
      <c r="AB332" s="294">
        <f t="shared" si="67"/>
        <v>0</v>
      </c>
      <c r="AC332" s="295">
        <f t="shared" si="68"/>
        <v>0</v>
      </c>
      <c r="AD332" s="296">
        <f t="shared" si="69"/>
        <v>0</v>
      </c>
      <c r="AE332" s="277">
        <f t="shared" si="70"/>
        <v>0</v>
      </c>
      <c r="AF332" s="297">
        <f t="shared" si="71"/>
        <v>0</v>
      </c>
      <c r="AG332" s="170">
        <f t="shared" si="72"/>
        <v>0</v>
      </c>
      <c r="AH332" s="269">
        <f t="shared" si="73"/>
        <v>0</v>
      </c>
      <c r="AI332" s="277">
        <f t="shared" si="74"/>
        <v>0</v>
      </c>
      <c r="AJ332" s="170"/>
    </row>
    <row r="333" spans="1:36" ht="15" customHeight="1" hidden="1">
      <c r="A333" s="4"/>
      <c r="B333" s="228" t="s">
        <v>101</v>
      </c>
      <c r="C333" s="228">
        <v>3</v>
      </c>
      <c r="D333" s="228">
        <v>1</v>
      </c>
      <c r="E333" s="228"/>
      <c r="F333" s="227"/>
      <c r="G333" s="272"/>
      <c r="H333" s="273"/>
      <c r="I333" s="227"/>
      <c r="J333" s="284"/>
      <c r="K333" s="334"/>
      <c r="L333" s="273"/>
      <c r="M333" s="227"/>
      <c r="N333" s="242"/>
      <c r="O333" s="274"/>
      <c r="P333" s="227"/>
      <c r="Q333" s="227"/>
      <c r="R333" s="288">
        <v>0</v>
      </c>
      <c r="S333" s="227"/>
      <c r="T333" s="227"/>
      <c r="U333" s="227"/>
      <c r="V333" s="230"/>
      <c r="W333" s="231">
        <f t="shared" si="75"/>
        <v>0</v>
      </c>
      <c r="X333" s="230">
        <f t="shared" si="76"/>
        <v>0</v>
      </c>
      <c r="Y333" s="298"/>
      <c r="Z333" s="370">
        <f t="shared" si="77"/>
        <v>0</v>
      </c>
      <c r="AA333" s="294">
        <f t="shared" si="66"/>
        <v>0</v>
      </c>
      <c r="AB333" s="294">
        <f t="shared" si="67"/>
        <v>0</v>
      </c>
      <c r="AC333" s="295">
        <f t="shared" si="68"/>
        <v>0</v>
      </c>
      <c r="AD333" s="296">
        <f t="shared" si="69"/>
        <v>0</v>
      </c>
      <c r="AE333" s="277">
        <f t="shared" si="70"/>
        <v>0</v>
      </c>
      <c r="AF333" s="297">
        <f t="shared" si="71"/>
        <v>0</v>
      </c>
      <c r="AG333" s="170">
        <f t="shared" si="72"/>
        <v>0</v>
      </c>
      <c r="AH333" s="269">
        <f t="shared" si="73"/>
        <v>0</v>
      </c>
      <c r="AI333" s="277">
        <f t="shared" si="74"/>
        <v>0</v>
      </c>
      <c r="AJ333" s="170"/>
    </row>
    <row r="334" spans="1:36" ht="23.25" customHeight="1" hidden="1">
      <c r="A334" s="4"/>
      <c r="B334" s="228" t="s">
        <v>101</v>
      </c>
      <c r="C334" s="228">
        <v>8</v>
      </c>
      <c r="D334" s="228">
        <v>1</v>
      </c>
      <c r="E334" s="228"/>
      <c r="F334" s="227"/>
      <c r="G334" s="272"/>
      <c r="H334" s="273"/>
      <c r="I334" s="227"/>
      <c r="J334" s="284"/>
      <c r="K334" s="334"/>
      <c r="L334" s="273"/>
      <c r="M334" s="227"/>
      <c r="N334" s="242"/>
      <c r="O334" s="274"/>
      <c r="P334" s="227"/>
      <c r="Q334" s="227"/>
      <c r="R334" s="288">
        <v>0</v>
      </c>
      <c r="S334" s="227"/>
      <c r="T334" s="227"/>
      <c r="U334" s="227"/>
      <c r="V334" s="230"/>
      <c r="W334" s="231">
        <f t="shared" si="75"/>
        <v>0</v>
      </c>
      <c r="X334" s="230">
        <f t="shared" si="76"/>
        <v>0</v>
      </c>
      <c r="Y334" s="298"/>
      <c r="Z334" s="370">
        <f t="shared" si="77"/>
        <v>0</v>
      </c>
      <c r="AA334" s="294">
        <f t="shared" si="66"/>
        <v>0</v>
      </c>
      <c r="AB334" s="294">
        <f t="shared" si="67"/>
        <v>0</v>
      </c>
      <c r="AC334" s="295">
        <f t="shared" si="68"/>
        <v>0</v>
      </c>
      <c r="AD334" s="296">
        <f t="shared" si="69"/>
        <v>0</v>
      </c>
      <c r="AE334" s="277">
        <f t="shared" si="70"/>
        <v>0</v>
      </c>
      <c r="AF334" s="297">
        <f t="shared" si="71"/>
        <v>0</v>
      </c>
      <c r="AG334" s="170">
        <f t="shared" si="72"/>
        <v>0</v>
      </c>
      <c r="AH334" s="269">
        <f t="shared" si="73"/>
        <v>0</v>
      </c>
      <c r="AI334" s="277">
        <f t="shared" si="74"/>
        <v>0</v>
      </c>
      <c r="AJ334" s="170"/>
    </row>
    <row r="335" spans="1:36" ht="12.75">
      <c r="A335" s="4">
        <v>231</v>
      </c>
      <c r="B335" s="228" t="s">
        <v>102</v>
      </c>
      <c r="C335" s="228">
        <v>91</v>
      </c>
      <c r="D335" s="228">
        <v>1</v>
      </c>
      <c r="E335" s="228">
        <v>141</v>
      </c>
      <c r="F335" s="227"/>
      <c r="G335" s="272">
        <f>'[12]Расч по домам'!$Y$327</f>
        <v>0</v>
      </c>
      <c r="H335" s="273">
        <f>'[2]Норм по домам'!$Q$332</f>
        <v>0</v>
      </c>
      <c r="I335" s="227"/>
      <c r="J335" s="284">
        <f>'[14]Расч по домам'!$M$335</f>
        <v>0</v>
      </c>
      <c r="K335" s="334">
        <v>0</v>
      </c>
      <c r="L335" s="273">
        <v>0</v>
      </c>
      <c r="M335" s="227">
        <v>0</v>
      </c>
      <c r="N335" s="242">
        <v>0</v>
      </c>
      <c r="O335" s="274">
        <v>0</v>
      </c>
      <c r="P335" s="227">
        <f>'[8]Расчет на дерат  и дез.'!$K$327</f>
        <v>0</v>
      </c>
      <c r="Q335" s="227">
        <v>0</v>
      </c>
      <c r="R335" s="288">
        <v>0</v>
      </c>
      <c r="S335" s="227">
        <v>0</v>
      </c>
      <c r="T335" s="227">
        <f>'[7]Расч по домам на посыпку и расч'!$H$333</f>
        <v>0</v>
      </c>
      <c r="U335" s="227">
        <f>'[3]Расч по домам'!$M$336</f>
        <v>0</v>
      </c>
      <c r="V335" s="230">
        <f>U335+T335+S335+R335+Q335+P335+O335+N335+M335+L335+K335+J335+H335+G335</f>
        <v>0</v>
      </c>
      <c r="W335" s="231">
        <f t="shared" si="75"/>
        <v>0</v>
      </c>
      <c r="X335" s="230">
        <f t="shared" si="76"/>
        <v>0</v>
      </c>
      <c r="Y335" s="298">
        <f t="shared" si="79"/>
        <v>0</v>
      </c>
      <c r="Z335" s="370">
        <f t="shared" si="77"/>
        <v>0</v>
      </c>
      <c r="AA335" s="294">
        <f t="shared" si="66"/>
        <v>0</v>
      </c>
      <c r="AB335" s="294">
        <f t="shared" si="67"/>
        <v>0</v>
      </c>
      <c r="AC335" s="295">
        <f t="shared" si="68"/>
        <v>0</v>
      </c>
      <c r="AD335" s="296">
        <f t="shared" si="69"/>
        <v>0</v>
      </c>
      <c r="AE335" s="277">
        <f t="shared" si="70"/>
        <v>0</v>
      </c>
      <c r="AF335" s="297">
        <f t="shared" si="71"/>
        <v>0</v>
      </c>
      <c r="AG335" s="170">
        <f t="shared" si="72"/>
        <v>0</v>
      </c>
      <c r="AH335" s="269">
        <f t="shared" si="73"/>
        <v>0</v>
      </c>
      <c r="AI335" s="277">
        <f t="shared" si="74"/>
        <v>0</v>
      </c>
      <c r="AJ335" s="170"/>
    </row>
    <row r="336" spans="1:36" ht="12.75">
      <c r="A336" s="4">
        <v>232</v>
      </c>
      <c r="B336" s="228" t="s">
        <v>102</v>
      </c>
      <c r="C336" s="228">
        <v>93</v>
      </c>
      <c r="D336" s="228">
        <v>1</v>
      </c>
      <c r="E336" s="228">
        <v>330.5</v>
      </c>
      <c r="F336" s="227"/>
      <c r="G336" s="272">
        <f>'[12]Расч по домам'!$Y$328</f>
        <v>0</v>
      </c>
      <c r="H336" s="273">
        <f>'[2]Норм по домам'!$Q$333</f>
        <v>0</v>
      </c>
      <c r="I336" s="227"/>
      <c r="J336" s="284">
        <f>'[14]Расч по домам'!$M$336</f>
        <v>0</v>
      </c>
      <c r="K336" s="334">
        <v>0</v>
      </c>
      <c r="L336" s="273">
        <v>0</v>
      </c>
      <c r="M336" s="227">
        <v>0</v>
      </c>
      <c r="N336" s="242">
        <v>0</v>
      </c>
      <c r="O336" s="274">
        <v>0</v>
      </c>
      <c r="P336" s="227">
        <f>'[8]Расчет на дерат  и дез.'!$K$328</f>
        <v>0</v>
      </c>
      <c r="Q336" s="227">
        <v>0</v>
      </c>
      <c r="R336" s="288">
        <v>0</v>
      </c>
      <c r="S336" s="227">
        <v>0</v>
      </c>
      <c r="T336" s="227">
        <f>'[7]Расч по домам на посыпку и расч'!$H$334</f>
        <v>0</v>
      </c>
      <c r="U336" s="227">
        <f>'[3]Расч по домам'!$M$337</f>
        <v>0</v>
      </c>
      <c r="V336" s="230">
        <f>U336+T336+S336+R336+Q336+P336+O336+N336+M336+L336+K336+J336+H336+G336</f>
        <v>0</v>
      </c>
      <c r="W336" s="231">
        <f t="shared" si="75"/>
        <v>0</v>
      </c>
      <c r="X336" s="230">
        <f t="shared" si="76"/>
        <v>0</v>
      </c>
      <c r="Y336" s="298">
        <f t="shared" si="79"/>
        <v>0</v>
      </c>
      <c r="Z336" s="370">
        <f t="shared" si="77"/>
        <v>0</v>
      </c>
      <c r="AA336" s="294">
        <f t="shared" si="66"/>
        <v>0</v>
      </c>
      <c r="AB336" s="294">
        <f t="shared" si="67"/>
        <v>0</v>
      </c>
      <c r="AC336" s="295">
        <f t="shared" si="68"/>
        <v>0</v>
      </c>
      <c r="AD336" s="296">
        <f t="shared" si="69"/>
        <v>0</v>
      </c>
      <c r="AE336" s="277">
        <f t="shared" si="70"/>
        <v>0</v>
      </c>
      <c r="AF336" s="297">
        <f t="shared" si="71"/>
        <v>0</v>
      </c>
      <c r="AG336" s="170">
        <f t="shared" si="72"/>
        <v>0</v>
      </c>
      <c r="AH336" s="269">
        <f t="shared" si="73"/>
        <v>0</v>
      </c>
      <c r="AI336" s="277">
        <f t="shared" si="74"/>
        <v>0</v>
      </c>
      <c r="AJ336" s="170"/>
    </row>
    <row r="337" spans="1:36" ht="12.75">
      <c r="A337" s="4">
        <v>233</v>
      </c>
      <c r="B337" s="228" t="s">
        <v>91</v>
      </c>
      <c r="C337" s="228">
        <v>76</v>
      </c>
      <c r="D337" s="228">
        <v>1</v>
      </c>
      <c r="E337" s="228">
        <v>295.8</v>
      </c>
      <c r="F337" s="227"/>
      <c r="G337" s="272">
        <f>'[12]Расч по домам'!$Y$329</f>
        <v>0</v>
      </c>
      <c r="H337" s="273">
        <f>'[2]Норм по домам'!$Q$334</f>
        <v>0</v>
      </c>
      <c r="I337" s="227"/>
      <c r="J337" s="284">
        <f>'[14]Расч по домам'!$M$337</f>
        <v>0</v>
      </c>
      <c r="K337" s="334">
        <v>0</v>
      </c>
      <c r="L337" s="273">
        <v>0</v>
      </c>
      <c r="M337" s="227">
        <v>0</v>
      </c>
      <c r="N337" s="242">
        <v>0</v>
      </c>
      <c r="O337" s="274">
        <v>0</v>
      </c>
      <c r="P337" s="227">
        <f>'[8]Расчет на дерат  и дез.'!$K$329</f>
        <v>0</v>
      </c>
      <c r="Q337" s="227">
        <v>0</v>
      </c>
      <c r="R337" s="288">
        <v>0.5</v>
      </c>
      <c r="S337" s="227">
        <v>0</v>
      </c>
      <c r="T337" s="227">
        <f>'[7]Расч по домам на посыпку и расч'!$H$335</f>
        <v>0</v>
      </c>
      <c r="U337" s="227">
        <f>'[3]Расч по домам'!$M$338</f>
        <v>0</v>
      </c>
      <c r="V337" s="230">
        <f t="shared" si="78"/>
        <v>0.5</v>
      </c>
      <c r="W337" s="231">
        <f t="shared" si="75"/>
        <v>0.525</v>
      </c>
      <c r="X337" s="230">
        <f t="shared" si="76"/>
        <v>0.63</v>
      </c>
      <c r="Y337" s="298">
        <f t="shared" si="79"/>
        <v>0.66</v>
      </c>
      <c r="Z337" s="370">
        <f t="shared" si="77"/>
        <v>0.5526315789473685</v>
      </c>
      <c r="AA337" s="294">
        <f t="shared" si="66"/>
        <v>186.354</v>
      </c>
      <c r="AB337" s="294">
        <f t="shared" si="67"/>
        <v>155.29500000000002</v>
      </c>
      <c r="AC337" s="295">
        <f t="shared" si="68"/>
        <v>0.63</v>
      </c>
      <c r="AD337" s="296">
        <f t="shared" si="69"/>
        <v>147.9</v>
      </c>
      <c r="AE337" s="277">
        <f t="shared" si="70"/>
        <v>0.6615000000000001</v>
      </c>
      <c r="AF337" s="297">
        <f t="shared" si="71"/>
        <v>0</v>
      </c>
      <c r="AG337" s="170">
        <f t="shared" si="72"/>
        <v>195.67170000000004</v>
      </c>
      <c r="AH337" s="269">
        <f t="shared" si="73"/>
        <v>2348.0604000000003</v>
      </c>
      <c r="AI337" s="277">
        <f t="shared" si="74"/>
        <v>0.7805700000000001</v>
      </c>
      <c r="AJ337" s="170"/>
    </row>
    <row r="338" spans="1:36" ht="12.75">
      <c r="A338" s="4">
        <v>234</v>
      </c>
      <c r="B338" s="228" t="s">
        <v>91</v>
      </c>
      <c r="C338" s="228">
        <v>78</v>
      </c>
      <c r="D338" s="228">
        <v>1</v>
      </c>
      <c r="E338" s="228">
        <v>352.5</v>
      </c>
      <c r="F338" s="227"/>
      <c r="G338" s="272">
        <f>'[12]Расч по домам'!$Y$330</f>
        <v>0</v>
      </c>
      <c r="H338" s="273">
        <f>'[2]Норм по домам'!$Q$335</f>
        <v>0</v>
      </c>
      <c r="I338" s="227"/>
      <c r="J338" s="284">
        <f>'[14]Расч по домам'!$M$338</f>
        <v>0</v>
      </c>
      <c r="K338" s="334">
        <v>0</v>
      </c>
      <c r="L338" s="273">
        <v>0</v>
      </c>
      <c r="M338" s="227">
        <v>0</v>
      </c>
      <c r="N338" s="242">
        <v>0</v>
      </c>
      <c r="O338" s="274">
        <v>0</v>
      </c>
      <c r="P338" s="227">
        <f>'[8]Расчет на дерат  и дез.'!$K$330</f>
        <v>0</v>
      </c>
      <c r="Q338" s="227">
        <f>'[18]Расч. по домам на электр'!$P$330</f>
        <v>0.4765957446808511</v>
      </c>
      <c r="R338" s="288">
        <v>0.5</v>
      </c>
      <c r="S338" s="227">
        <v>0</v>
      </c>
      <c r="T338" s="227">
        <f>'[7]Расч по домам на посыпку и расч'!$H$336</f>
        <v>0</v>
      </c>
      <c r="U338" s="227">
        <f>'[3]Расч по домам'!$M$339</f>
        <v>0</v>
      </c>
      <c r="V338" s="230">
        <f t="shared" si="78"/>
        <v>0.9765957446808511</v>
      </c>
      <c r="W338" s="231">
        <f t="shared" si="75"/>
        <v>1.0254255319148937</v>
      </c>
      <c r="X338" s="230">
        <f t="shared" si="76"/>
        <v>1.2305106382978723</v>
      </c>
      <c r="Y338" s="298">
        <f t="shared" si="79"/>
        <v>1.2891063829787235</v>
      </c>
      <c r="Z338" s="370">
        <f t="shared" si="77"/>
        <v>1.0793952967525198</v>
      </c>
      <c r="AA338" s="294">
        <f t="shared" si="66"/>
        <v>433.755</v>
      </c>
      <c r="AB338" s="294">
        <f t="shared" si="67"/>
        <v>361.46250000000003</v>
      </c>
      <c r="AC338" s="295">
        <f t="shared" si="68"/>
        <v>1.2305106382978723</v>
      </c>
      <c r="AD338" s="296">
        <f t="shared" si="69"/>
        <v>344.25</v>
      </c>
      <c r="AE338" s="277">
        <f t="shared" si="70"/>
        <v>1.292036170212766</v>
      </c>
      <c r="AF338" s="297">
        <f t="shared" si="71"/>
        <v>0</v>
      </c>
      <c r="AG338" s="170">
        <f t="shared" si="72"/>
        <v>455.44275000000005</v>
      </c>
      <c r="AH338" s="269">
        <f t="shared" si="73"/>
        <v>5465.313</v>
      </c>
      <c r="AI338" s="277">
        <f t="shared" si="74"/>
        <v>1.524602680851064</v>
      </c>
      <c r="AJ338" s="170"/>
    </row>
    <row r="339" spans="1:36" ht="15" customHeight="1">
      <c r="A339" s="4">
        <v>235</v>
      </c>
      <c r="B339" s="228" t="s">
        <v>91</v>
      </c>
      <c r="C339" s="228">
        <v>80</v>
      </c>
      <c r="D339" s="228">
        <v>1</v>
      </c>
      <c r="E339" s="228">
        <v>335.1</v>
      </c>
      <c r="F339" s="227"/>
      <c r="G339" s="272">
        <f>'[12]Расч по домам'!$Y$331</f>
        <v>0</v>
      </c>
      <c r="H339" s="273">
        <f>'[2]Норм по домам'!$Q$336</f>
        <v>0</v>
      </c>
      <c r="I339" s="227"/>
      <c r="J339" s="284">
        <f>'[14]Расч по домам'!$M$339</f>
        <v>0</v>
      </c>
      <c r="K339" s="334">
        <v>0</v>
      </c>
      <c r="L339" s="371">
        <v>0</v>
      </c>
      <c r="M339" s="284">
        <v>0</v>
      </c>
      <c r="N339" s="334">
        <v>0</v>
      </c>
      <c r="O339" s="274">
        <v>0</v>
      </c>
      <c r="P339" s="227">
        <f>'[8]Расчет на дерат  и дез.'!$K$331</f>
        <v>0</v>
      </c>
      <c r="Q339" s="227">
        <v>0</v>
      </c>
      <c r="R339" s="288">
        <v>0.5</v>
      </c>
      <c r="S339" s="227">
        <v>0</v>
      </c>
      <c r="T339" s="227">
        <f>'[7]Расч по домам на посыпку и расч'!$H$337</f>
        <v>0</v>
      </c>
      <c r="U339" s="227">
        <f>'[3]Расч по домам'!$M$340</f>
        <v>0</v>
      </c>
      <c r="V339" s="230">
        <f t="shared" si="78"/>
        <v>0.5</v>
      </c>
      <c r="W339" s="231">
        <f t="shared" si="75"/>
        <v>0.525</v>
      </c>
      <c r="X339" s="230">
        <f t="shared" si="76"/>
        <v>0.63</v>
      </c>
      <c r="Y339" s="298">
        <f t="shared" si="79"/>
        <v>0.66</v>
      </c>
      <c r="Z339" s="370">
        <f t="shared" si="77"/>
        <v>0.5526315789473685</v>
      </c>
      <c r="AA339" s="294">
        <f t="shared" si="66"/>
        <v>211.11300000000003</v>
      </c>
      <c r="AB339" s="294">
        <f t="shared" si="67"/>
        <v>175.9275</v>
      </c>
      <c r="AC339" s="295">
        <f t="shared" si="68"/>
        <v>0.63</v>
      </c>
      <c r="AD339" s="296">
        <f t="shared" si="69"/>
        <v>167.55</v>
      </c>
      <c r="AE339" s="277">
        <f t="shared" si="70"/>
        <v>0.6615000000000001</v>
      </c>
      <c r="AF339" s="297">
        <f t="shared" si="71"/>
        <v>0</v>
      </c>
      <c r="AG339" s="170">
        <f t="shared" si="72"/>
        <v>221.66865000000004</v>
      </c>
      <c r="AH339" s="269">
        <f t="shared" si="73"/>
        <v>2660.0238000000004</v>
      </c>
      <c r="AI339" s="277">
        <f t="shared" si="74"/>
        <v>0.7805700000000001</v>
      </c>
      <c r="AJ339" s="170"/>
    </row>
    <row r="340" spans="1:36" ht="13.5" customHeight="1" hidden="1">
      <c r="A340" s="4">
        <v>236</v>
      </c>
      <c r="B340" s="253" t="s">
        <v>180</v>
      </c>
      <c r="C340" s="228">
        <v>7</v>
      </c>
      <c r="D340" s="228">
        <v>9</v>
      </c>
      <c r="E340" s="228">
        <v>3578.08</v>
      </c>
      <c r="F340" s="227"/>
      <c r="G340" s="272">
        <f>G102</f>
        <v>0.242</v>
      </c>
      <c r="H340" s="273">
        <f>H102</f>
        <v>0.4634966083805893</v>
      </c>
      <c r="I340" s="227"/>
      <c r="J340" s="284">
        <f>'[14]Расч по домам'!$M$340</f>
        <v>0.07297248727193684</v>
      </c>
      <c r="K340" s="332">
        <f>'[16]Расч по домам'!$G$340</f>
        <v>0.0280884940533672</v>
      </c>
      <c r="L340" s="373">
        <v>0</v>
      </c>
      <c r="M340" s="373">
        <v>0</v>
      </c>
      <c r="N340" s="373">
        <v>0</v>
      </c>
      <c r="O340" s="274">
        <f>O102</f>
        <v>0.07218252699801159</v>
      </c>
      <c r="P340" s="227">
        <f>'[8]Расчет на дерат  и дез.'!$K$332</f>
        <v>0</v>
      </c>
      <c r="Q340" s="227">
        <f>Q102</f>
        <v>0.2109403613875092</v>
      </c>
      <c r="R340" s="288">
        <v>0.5</v>
      </c>
      <c r="S340" s="227">
        <v>0</v>
      </c>
      <c r="T340" s="227">
        <f>'[25]Расч по домам на посыпку и расч'!$H$338</f>
        <v>0.01198478410146266</v>
      </c>
      <c r="U340" s="227">
        <f>U102</f>
        <v>0.04227383659840755</v>
      </c>
      <c r="V340" s="230">
        <f t="shared" si="78"/>
        <v>1.6439390987912845</v>
      </c>
      <c r="W340" s="231">
        <f t="shared" si="75"/>
        <v>1.7261360537308488</v>
      </c>
      <c r="X340" s="230">
        <f t="shared" si="76"/>
        <v>2.0713632644770184</v>
      </c>
      <c r="Y340" s="298">
        <f t="shared" si="79"/>
        <v>2.1699996104044956</v>
      </c>
      <c r="Z340" s="370">
        <f t="shared" si="77"/>
        <v>1.816985319716683</v>
      </c>
      <c r="AA340" s="294">
        <f t="shared" si="66"/>
        <v>7411.50346935993</v>
      </c>
      <c r="AB340" s="294">
        <f t="shared" si="67"/>
        <v>6176.252891133276</v>
      </c>
      <c r="AC340" s="295">
        <f t="shared" si="68"/>
        <v>2.0713632644770184</v>
      </c>
      <c r="AD340" s="296">
        <f t="shared" si="69"/>
        <v>5882.145610603119</v>
      </c>
      <c r="AE340" s="277">
        <f t="shared" si="70"/>
        <v>2.1749314277008693</v>
      </c>
      <c r="AF340" s="297">
        <f t="shared" si="71"/>
        <v>0</v>
      </c>
      <c r="AG340" s="170">
        <f t="shared" si="72"/>
        <v>7782.078642827926</v>
      </c>
      <c r="AH340" s="269">
        <f t="shared" si="73"/>
        <v>93384.94371393512</v>
      </c>
      <c r="AI340" s="277">
        <f t="shared" si="74"/>
        <v>2.5664190846870256</v>
      </c>
      <c r="AJ340" s="170"/>
    </row>
    <row r="341" spans="1:36" ht="0.75" customHeight="1" hidden="1">
      <c r="A341" s="4"/>
      <c r="B341" s="228" t="s">
        <v>117</v>
      </c>
      <c r="C341" s="228">
        <v>12</v>
      </c>
      <c r="D341" s="228">
        <v>2</v>
      </c>
      <c r="E341" s="228">
        <v>589.4</v>
      </c>
      <c r="F341" s="227"/>
      <c r="G341" s="272">
        <f>'[12]Расч по домам'!$Y$333</f>
        <v>0</v>
      </c>
      <c r="H341" s="273">
        <v>0</v>
      </c>
      <c r="I341" s="227"/>
      <c r="J341" s="284">
        <v>0</v>
      </c>
      <c r="K341" s="334">
        <v>0</v>
      </c>
      <c r="L341" s="287">
        <v>0</v>
      </c>
      <c r="M341" s="288">
        <v>0</v>
      </c>
      <c r="N341" s="289">
        <v>0</v>
      </c>
      <c r="O341" s="274">
        <v>0</v>
      </c>
      <c r="P341" s="227">
        <v>0</v>
      </c>
      <c r="Q341" s="227">
        <v>0</v>
      </c>
      <c r="R341" s="288">
        <v>0</v>
      </c>
      <c r="S341" s="227">
        <f>'[13]Расч по домам'!$AA$333</f>
        <v>0</v>
      </c>
      <c r="T341" s="227">
        <v>0</v>
      </c>
      <c r="U341" s="227">
        <f>'[3]Расч по домам'!$M$342</f>
        <v>0</v>
      </c>
      <c r="V341" s="230">
        <f t="shared" si="78"/>
        <v>0</v>
      </c>
      <c r="W341" s="231">
        <f t="shared" si="75"/>
        <v>0</v>
      </c>
      <c r="X341" s="230">
        <f t="shared" si="76"/>
        <v>0</v>
      </c>
      <c r="Y341" s="298">
        <f t="shared" si="79"/>
        <v>0</v>
      </c>
      <c r="Z341" s="370">
        <f t="shared" si="77"/>
        <v>0</v>
      </c>
      <c r="AA341" s="294">
        <f t="shared" si="66"/>
        <v>0</v>
      </c>
      <c r="AB341" s="294">
        <f t="shared" si="67"/>
        <v>0</v>
      </c>
      <c r="AC341" s="295">
        <f t="shared" si="68"/>
        <v>0</v>
      </c>
      <c r="AD341" s="296">
        <f t="shared" si="69"/>
        <v>0</v>
      </c>
      <c r="AE341" s="277">
        <f t="shared" si="70"/>
        <v>0</v>
      </c>
      <c r="AF341" s="297">
        <f t="shared" si="71"/>
        <v>0</v>
      </c>
      <c r="AG341" s="170">
        <f t="shared" si="72"/>
        <v>0</v>
      </c>
      <c r="AH341" s="269">
        <f t="shared" si="73"/>
        <v>0</v>
      </c>
      <c r="AI341" s="277">
        <f t="shared" si="74"/>
        <v>0</v>
      </c>
      <c r="AJ341" s="170"/>
    </row>
    <row r="342" spans="1:36" ht="12" customHeight="1" hidden="1">
      <c r="A342" s="4"/>
      <c r="B342" s="228" t="s">
        <v>117</v>
      </c>
      <c r="C342" s="228">
        <v>14</v>
      </c>
      <c r="D342" s="228">
        <v>2</v>
      </c>
      <c r="E342" s="228">
        <v>550.5</v>
      </c>
      <c r="F342" s="227"/>
      <c r="G342" s="272">
        <f>'[12]Расч по домам'!$Y$334</f>
        <v>0</v>
      </c>
      <c r="H342" s="273">
        <v>0</v>
      </c>
      <c r="I342" s="227"/>
      <c r="J342" s="284">
        <v>0</v>
      </c>
      <c r="K342" s="334">
        <v>0</v>
      </c>
      <c r="L342" s="273">
        <v>0</v>
      </c>
      <c r="M342" s="227">
        <v>0</v>
      </c>
      <c r="N342" s="242">
        <v>0</v>
      </c>
      <c r="O342" s="274">
        <v>0</v>
      </c>
      <c r="P342" s="227">
        <v>0</v>
      </c>
      <c r="Q342" s="227">
        <v>0</v>
      </c>
      <c r="R342" s="288">
        <v>0</v>
      </c>
      <c r="S342" s="227">
        <f>'[13]Расч по домам'!$AA$334</f>
        <v>0</v>
      </c>
      <c r="T342" s="227">
        <v>0</v>
      </c>
      <c r="U342" s="227">
        <f>'[3]Расч по домам'!$M$343</f>
        <v>0</v>
      </c>
      <c r="V342" s="230">
        <f t="shared" si="78"/>
        <v>0</v>
      </c>
      <c r="W342" s="231">
        <f t="shared" si="75"/>
        <v>0</v>
      </c>
      <c r="X342" s="230">
        <f t="shared" si="76"/>
        <v>0</v>
      </c>
      <c r="Y342" s="298">
        <f t="shared" si="79"/>
        <v>0</v>
      </c>
      <c r="Z342" s="370">
        <f t="shared" si="77"/>
        <v>0</v>
      </c>
      <c r="AA342" s="294">
        <f t="shared" si="66"/>
        <v>0</v>
      </c>
      <c r="AB342" s="294">
        <f t="shared" si="67"/>
        <v>0</v>
      </c>
      <c r="AC342" s="295">
        <f t="shared" si="68"/>
        <v>0</v>
      </c>
      <c r="AD342" s="296">
        <f t="shared" si="69"/>
        <v>0</v>
      </c>
      <c r="AE342" s="277">
        <f t="shared" si="70"/>
        <v>0</v>
      </c>
      <c r="AF342" s="297">
        <f t="shared" si="71"/>
        <v>0</v>
      </c>
      <c r="AG342" s="170">
        <f t="shared" si="72"/>
        <v>0</v>
      </c>
      <c r="AH342" s="269">
        <f t="shared" si="73"/>
        <v>0</v>
      </c>
      <c r="AI342" s="277">
        <f t="shared" si="74"/>
        <v>0</v>
      </c>
      <c r="AJ342" s="170"/>
    </row>
    <row r="343" spans="1:36" ht="12.75" hidden="1">
      <c r="A343" s="4"/>
      <c r="B343" s="228" t="s">
        <v>46</v>
      </c>
      <c r="C343" s="228">
        <v>21</v>
      </c>
      <c r="D343" s="228">
        <v>1</v>
      </c>
      <c r="E343" s="228">
        <v>97.2</v>
      </c>
      <c r="F343" s="227"/>
      <c r="G343" s="272">
        <f>'[12]Расч по домам'!$Y$335</f>
        <v>0</v>
      </c>
      <c r="H343" s="273">
        <f>'[2]Норм по домам'!$Q$340</f>
        <v>0</v>
      </c>
      <c r="I343" s="227"/>
      <c r="J343" s="284">
        <f>'[14]Расч по домам'!$M$343</f>
        <v>0</v>
      </c>
      <c r="K343" s="334">
        <v>0</v>
      </c>
      <c r="L343" s="273">
        <v>0</v>
      </c>
      <c r="M343" s="227">
        <v>0</v>
      </c>
      <c r="N343" s="242">
        <v>0</v>
      </c>
      <c r="O343" s="274"/>
      <c r="P343" s="227">
        <f>'[8]Расчет на дерат  и дез.'!$K$335</f>
        <v>0</v>
      </c>
      <c r="Q343" s="227"/>
      <c r="R343" s="288">
        <v>0.5</v>
      </c>
      <c r="S343" s="227"/>
      <c r="T343" s="227">
        <f>'[7]Расч по домам на посыпку и расч'!$H$341</f>
        <v>0</v>
      </c>
      <c r="U343" s="227">
        <f>'[3]Расч по домам'!$M$344</f>
        <v>0</v>
      </c>
      <c r="V343" s="230">
        <f t="shared" si="78"/>
        <v>0.5</v>
      </c>
      <c r="W343" s="231">
        <f t="shared" si="75"/>
        <v>0.525</v>
      </c>
      <c r="X343" s="230">
        <f t="shared" si="76"/>
        <v>0.63</v>
      </c>
      <c r="Y343" s="298">
        <f t="shared" si="79"/>
        <v>0.66</v>
      </c>
      <c r="Z343" s="370">
        <f t="shared" si="77"/>
        <v>0.5526315789473685</v>
      </c>
      <c r="AA343" s="294">
        <f t="shared" si="66"/>
        <v>61.236000000000004</v>
      </c>
      <c r="AB343" s="294">
        <f t="shared" si="67"/>
        <v>51.03</v>
      </c>
      <c r="AC343" s="295">
        <f t="shared" si="68"/>
        <v>0.63</v>
      </c>
      <c r="AD343" s="296">
        <f t="shared" si="69"/>
        <v>48.6</v>
      </c>
      <c r="AE343" s="277">
        <f t="shared" si="70"/>
        <v>0.6615000000000001</v>
      </c>
      <c r="AF343" s="297">
        <f t="shared" si="71"/>
        <v>0</v>
      </c>
      <c r="AG343" s="170">
        <f t="shared" si="72"/>
        <v>64.29780000000001</v>
      </c>
      <c r="AH343" s="269">
        <f t="shared" si="73"/>
        <v>771.5736000000002</v>
      </c>
      <c r="AI343" s="277">
        <f t="shared" si="74"/>
        <v>0.7805700000000001</v>
      </c>
      <c r="AJ343" s="170"/>
    </row>
    <row r="344" spans="1:36" ht="12.75" hidden="1">
      <c r="A344" s="4"/>
      <c r="B344" s="228" t="s">
        <v>43</v>
      </c>
      <c r="C344" s="228">
        <v>23</v>
      </c>
      <c r="D344" s="228">
        <v>1</v>
      </c>
      <c r="E344" s="228"/>
      <c r="F344" s="227"/>
      <c r="G344" s="272"/>
      <c r="H344" s="273"/>
      <c r="I344" s="227"/>
      <c r="J344" s="284"/>
      <c r="K344" s="334"/>
      <c r="L344" s="273"/>
      <c r="M344" s="227"/>
      <c r="N344" s="242"/>
      <c r="O344" s="274"/>
      <c r="P344" s="227"/>
      <c r="Q344" s="227"/>
      <c r="R344" s="288">
        <v>0.5</v>
      </c>
      <c r="S344" s="227"/>
      <c r="T344" s="227"/>
      <c r="U344" s="227"/>
      <c r="V344" s="230"/>
      <c r="W344" s="231">
        <f t="shared" si="75"/>
        <v>0</v>
      </c>
      <c r="X344" s="230">
        <f t="shared" si="76"/>
        <v>0</v>
      </c>
      <c r="Y344" s="298"/>
      <c r="Z344" s="370">
        <f t="shared" si="77"/>
        <v>0</v>
      </c>
      <c r="AA344" s="294">
        <f aca="true" t="shared" si="80" ref="AA344:AA388">X344*E344</f>
        <v>0</v>
      </c>
      <c r="AB344" s="294">
        <f aca="true" t="shared" si="81" ref="AB344:AB388">W344*E344</f>
        <v>0</v>
      </c>
      <c r="AC344" s="295">
        <f aca="true" t="shared" si="82" ref="AC344:AC407">(G344+H344+J344+K344+O344+P344+Q344+R344+T344+U344)*1.05*1.2</f>
        <v>0.63</v>
      </c>
      <c r="AD344" s="296">
        <f aca="true" t="shared" si="83" ref="AD344:AD407">V344*E344</f>
        <v>0</v>
      </c>
      <c r="AE344" s="277">
        <f aca="true" t="shared" si="84" ref="AE344:AE407">X344*1.05</f>
        <v>0</v>
      </c>
      <c r="AF344" s="297">
        <f aca="true" t="shared" si="85" ref="AF344:AF407">L344+M344+N344*1.05*1.2</f>
        <v>0</v>
      </c>
      <c r="AG344" s="170">
        <f aca="true" t="shared" si="86" ref="AG344:AG407">AE344*E344</f>
        <v>0</v>
      </c>
      <c r="AH344" s="269">
        <f aca="true" t="shared" si="87" ref="AH344:AH407">E344*AE344*12</f>
        <v>0</v>
      </c>
      <c r="AI344" s="277">
        <f aca="true" t="shared" si="88" ref="AI344:AI407">AE344*1.18</f>
        <v>0</v>
      </c>
      <c r="AJ344" s="170"/>
    </row>
    <row r="345" spans="1:36" ht="12.75" hidden="1">
      <c r="A345" s="4"/>
      <c r="B345" s="228" t="s">
        <v>28</v>
      </c>
      <c r="C345" s="228">
        <v>25</v>
      </c>
      <c r="D345" s="228">
        <v>1</v>
      </c>
      <c r="E345" s="228">
        <v>120.6</v>
      </c>
      <c r="F345" s="227"/>
      <c r="G345" s="272">
        <f>'[12]Расч по домам'!$Y$337</f>
        <v>0</v>
      </c>
      <c r="H345" s="273">
        <f>'[2]Норм по домам'!$Q$342</f>
        <v>0</v>
      </c>
      <c r="I345" s="227"/>
      <c r="J345" s="284">
        <f>'[14]Расч по домам'!$M$345</f>
        <v>0</v>
      </c>
      <c r="K345" s="334">
        <v>0</v>
      </c>
      <c r="L345" s="273">
        <v>0</v>
      </c>
      <c r="M345" s="227">
        <v>0</v>
      </c>
      <c r="N345" s="242">
        <v>0</v>
      </c>
      <c r="O345" s="274">
        <v>0</v>
      </c>
      <c r="P345" s="227">
        <f>'[8]Расчет на дерат  и дез.'!$K$337</f>
        <v>0</v>
      </c>
      <c r="Q345" s="227">
        <v>0</v>
      </c>
      <c r="R345" s="288">
        <v>0</v>
      </c>
      <c r="S345" s="227">
        <v>0</v>
      </c>
      <c r="T345" s="227">
        <v>0</v>
      </c>
      <c r="U345" s="227">
        <f>'[3]Расч по домам'!$M$346</f>
        <v>0</v>
      </c>
      <c r="V345" s="230">
        <v>0</v>
      </c>
      <c r="W345" s="231">
        <f t="shared" si="75"/>
        <v>0</v>
      </c>
      <c r="X345" s="230">
        <f t="shared" si="76"/>
        <v>0</v>
      </c>
      <c r="Y345" s="298">
        <f t="shared" si="79"/>
        <v>0</v>
      </c>
      <c r="Z345" s="370">
        <f t="shared" si="77"/>
        <v>0</v>
      </c>
      <c r="AA345" s="294">
        <f t="shared" si="80"/>
        <v>0</v>
      </c>
      <c r="AB345" s="294">
        <f t="shared" si="81"/>
        <v>0</v>
      </c>
      <c r="AC345" s="295">
        <f t="shared" si="82"/>
        <v>0</v>
      </c>
      <c r="AD345" s="296">
        <f t="shared" si="83"/>
        <v>0</v>
      </c>
      <c r="AE345" s="277">
        <f t="shared" si="84"/>
        <v>0</v>
      </c>
      <c r="AF345" s="297">
        <f t="shared" si="85"/>
        <v>0</v>
      </c>
      <c r="AG345" s="170">
        <f t="shared" si="86"/>
        <v>0</v>
      </c>
      <c r="AH345" s="269">
        <f t="shared" si="87"/>
        <v>0</v>
      </c>
      <c r="AI345" s="277">
        <f t="shared" si="88"/>
        <v>0</v>
      </c>
      <c r="AJ345" s="170"/>
    </row>
    <row r="346" spans="1:36" ht="12.75" hidden="1">
      <c r="A346" s="4"/>
      <c r="B346" s="228" t="s">
        <v>28</v>
      </c>
      <c r="C346" s="228">
        <v>31</v>
      </c>
      <c r="D346" s="228">
        <v>1</v>
      </c>
      <c r="E346" s="228">
        <v>128.8</v>
      </c>
      <c r="F346" s="227"/>
      <c r="G346" s="272">
        <f>'[12]Расч по домам'!$Y$338</f>
        <v>0</v>
      </c>
      <c r="H346" s="273">
        <f>'[2]Норм по домам'!$Q$343</f>
        <v>0</v>
      </c>
      <c r="I346" s="227"/>
      <c r="J346" s="284">
        <f>'[14]Расч по домам'!$M$346</f>
        <v>0</v>
      </c>
      <c r="K346" s="334">
        <v>0</v>
      </c>
      <c r="L346" s="273">
        <v>0</v>
      </c>
      <c r="M346" s="227">
        <v>0</v>
      </c>
      <c r="N346" s="242">
        <v>0</v>
      </c>
      <c r="O346" s="274">
        <v>0</v>
      </c>
      <c r="P346" s="227">
        <f>'[8]Расчет на дерат  и дез.'!$K$338</f>
        <v>0</v>
      </c>
      <c r="Q346" s="227">
        <v>0</v>
      </c>
      <c r="R346" s="288">
        <v>0</v>
      </c>
      <c r="S346" s="227">
        <v>0</v>
      </c>
      <c r="T346" s="227">
        <v>0</v>
      </c>
      <c r="U346" s="227">
        <f>'[3]Расч по домам'!$M$347</f>
        <v>0</v>
      </c>
      <c r="V346" s="230">
        <v>0</v>
      </c>
      <c r="W346" s="231">
        <f t="shared" si="75"/>
        <v>0</v>
      </c>
      <c r="X346" s="230">
        <f t="shared" si="76"/>
        <v>0</v>
      </c>
      <c r="Y346" s="298">
        <f t="shared" si="79"/>
        <v>0</v>
      </c>
      <c r="Z346" s="370">
        <f t="shared" si="77"/>
        <v>0</v>
      </c>
      <c r="AA346" s="294">
        <f t="shared" si="80"/>
        <v>0</v>
      </c>
      <c r="AB346" s="294">
        <f t="shared" si="81"/>
        <v>0</v>
      </c>
      <c r="AC346" s="295">
        <f t="shared" si="82"/>
        <v>0</v>
      </c>
      <c r="AD346" s="296">
        <f t="shared" si="83"/>
        <v>0</v>
      </c>
      <c r="AE346" s="277">
        <f t="shared" si="84"/>
        <v>0</v>
      </c>
      <c r="AF346" s="297">
        <f t="shared" si="85"/>
        <v>0</v>
      </c>
      <c r="AG346" s="170">
        <f t="shared" si="86"/>
        <v>0</v>
      </c>
      <c r="AH346" s="269">
        <f t="shared" si="87"/>
        <v>0</v>
      </c>
      <c r="AI346" s="277">
        <f t="shared" si="88"/>
        <v>0</v>
      </c>
      <c r="AJ346" s="170"/>
    </row>
    <row r="347" spans="1:36" ht="0.75" customHeight="1" hidden="1">
      <c r="A347" s="4"/>
      <c r="B347" s="228" t="s">
        <v>28</v>
      </c>
      <c r="C347" s="228">
        <v>33</v>
      </c>
      <c r="D347" s="228">
        <v>1</v>
      </c>
      <c r="E347" s="228">
        <v>0</v>
      </c>
      <c r="F347" s="227"/>
      <c r="G347" s="272">
        <f>'[12]Расч по домам'!$Y$339</f>
        <v>0</v>
      </c>
      <c r="H347" s="273">
        <f>'[2]Норм по домам'!$Q$344</f>
        <v>0</v>
      </c>
      <c r="I347" s="227"/>
      <c r="J347" s="284">
        <f>'[14]Расч по домам'!$M$347</f>
        <v>0</v>
      </c>
      <c r="K347" s="334">
        <v>0</v>
      </c>
      <c r="L347" s="273">
        <v>0</v>
      </c>
      <c r="M347" s="227">
        <v>0</v>
      </c>
      <c r="N347" s="242">
        <v>0</v>
      </c>
      <c r="O347" s="274">
        <v>0</v>
      </c>
      <c r="P347" s="227">
        <f>'[8]Расчет на дерат  и дез.'!$K$339</f>
        <v>0</v>
      </c>
      <c r="Q347" s="227">
        <v>0</v>
      </c>
      <c r="R347" s="288">
        <v>0</v>
      </c>
      <c r="S347" s="227">
        <v>0</v>
      </c>
      <c r="T347" s="227">
        <v>0</v>
      </c>
      <c r="U347" s="227">
        <f>'[3]Расч по домам'!$M$348</f>
        <v>0</v>
      </c>
      <c r="V347" s="230">
        <f t="shared" si="78"/>
        <v>0</v>
      </c>
      <c r="W347" s="231">
        <f t="shared" si="75"/>
        <v>0</v>
      </c>
      <c r="X347" s="230">
        <f t="shared" si="76"/>
        <v>0</v>
      </c>
      <c r="Y347" s="298">
        <f t="shared" si="79"/>
        <v>0</v>
      </c>
      <c r="Z347" s="370">
        <f t="shared" si="77"/>
        <v>0</v>
      </c>
      <c r="AA347" s="294">
        <f t="shared" si="80"/>
        <v>0</v>
      </c>
      <c r="AB347" s="294">
        <f t="shared" si="81"/>
        <v>0</v>
      </c>
      <c r="AC347" s="295">
        <f t="shared" si="82"/>
        <v>0</v>
      </c>
      <c r="AD347" s="296">
        <f t="shared" si="83"/>
        <v>0</v>
      </c>
      <c r="AE347" s="277">
        <f t="shared" si="84"/>
        <v>0</v>
      </c>
      <c r="AF347" s="297">
        <f t="shared" si="85"/>
        <v>0</v>
      </c>
      <c r="AG347" s="170">
        <f t="shared" si="86"/>
        <v>0</v>
      </c>
      <c r="AH347" s="269">
        <f t="shared" si="87"/>
        <v>0</v>
      </c>
      <c r="AI347" s="277">
        <f t="shared" si="88"/>
        <v>0</v>
      </c>
      <c r="AJ347" s="170"/>
    </row>
    <row r="348" spans="1:36" ht="12.75">
      <c r="A348" s="4"/>
      <c r="B348" s="228" t="s">
        <v>103</v>
      </c>
      <c r="C348" s="228">
        <v>18</v>
      </c>
      <c r="D348" s="228">
        <v>2</v>
      </c>
      <c r="E348" s="228">
        <v>877.1</v>
      </c>
      <c r="F348" s="227"/>
      <c r="G348" s="272">
        <f>'[12]Расч по домам'!$Y$340</f>
        <v>0.6579489481853076</v>
      </c>
      <c r="H348" s="273">
        <f>'[11]Норм по домам'!$Q$345</f>
        <v>0.45289660838058937</v>
      </c>
      <c r="I348" s="227"/>
      <c r="J348" s="284">
        <f>'[14]Расч по домам'!$M$348</f>
        <v>0.07297248727193684</v>
      </c>
      <c r="K348" s="334">
        <f>'[16]Расч по домам'!$G$348</f>
        <v>0.0280884940533672</v>
      </c>
      <c r="L348" s="273">
        <v>0</v>
      </c>
      <c r="M348" s="227">
        <v>0</v>
      </c>
      <c r="N348" s="242">
        <v>0</v>
      </c>
      <c r="O348" s="274">
        <f>'[4]Расч. по домам на электр'!$P$340</f>
        <v>0.08377406211955017</v>
      </c>
      <c r="P348" s="227">
        <f>'[8]Расчет на дерат  и дез.'!$K$340</f>
        <v>0</v>
      </c>
      <c r="Q348" s="227">
        <f>'[18]Расч. по домам на электр'!$P$340</f>
        <v>0.2189305666400638</v>
      </c>
      <c r="R348" s="288">
        <v>0.5</v>
      </c>
      <c r="S348" s="227">
        <v>0</v>
      </c>
      <c r="T348" s="227">
        <f>'[25]Расч по домам на посыпку и расч'!$H$346</f>
        <v>0.01198478410146266</v>
      </c>
      <c r="U348" s="227">
        <f>'[3]Расч по домам'!$M$349</f>
        <v>0</v>
      </c>
      <c r="V348" s="230">
        <f t="shared" si="78"/>
        <v>2.0265959507522777</v>
      </c>
      <c r="W348" s="231">
        <f t="shared" si="75"/>
        <v>2.1279257482898917</v>
      </c>
      <c r="X348" s="230">
        <f t="shared" si="76"/>
        <v>2.55351089794787</v>
      </c>
      <c r="Y348" s="298">
        <f t="shared" si="79"/>
        <v>2.6751066549930065</v>
      </c>
      <c r="Z348" s="370">
        <f t="shared" si="77"/>
        <v>2.2399218403051493</v>
      </c>
      <c r="AA348" s="294">
        <f t="shared" si="80"/>
        <v>2239.684408590077</v>
      </c>
      <c r="AB348" s="294">
        <f t="shared" si="81"/>
        <v>1866.403673825064</v>
      </c>
      <c r="AC348" s="295">
        <f t="shared" si="82"/>
        <v>2.5535108979478705</v>
      </c>
      <c r="AD348" s="296">
        <f t="shared" si="83"/>
        <v>1777.5273084048229</v>
      </c>
      <c r="AE348" s="277">
        <f t="shared" si="84"/>
        <v>2.6811864428452634</v>
      </c>
      <c r="AF348" s="297">
        <f t="shared" si="85"/>
        <v>0</v>
      </c>
      <c r="AG348" s="170">
        <f t="shared" si="86"/>
        <v>2351.6686290195807</v>
      </c>
      <c r="AH348" s="269">
        <f t="shared" si="87"/>
        <v>28220.023548234967</v>
      </c>
      <c r="AI348" s="277">
        <f t="shared" si="88"/>
        <v>3.1638000025574105</v>
      </c>
      <c r="AJ348" s="170"/>
    </row>
    <row r="349" spans="1:36" ht="12.75">
      <c r="A349" s="4">
        <v>237</v>
      </c>
      <c r="B349" s="228" t="s">
        <v>103</v>
      </c>
      <c r="C349" s="228">
        <v>20</v>
      </c>
      <c r="D349" s="228">
        <v>2</v>
      </c>
      <c r="E349" s="228">
        <v>876</v>
      </c>
      <c r="F349" s="227"/>
      <c r="G349" s="272">
        <f>'[12]Расч по домам'!$Y$341</f>
        <v>0.6381075231082162</v>
      </c>
      <c r="H349" s="273">
        <f>'[11]Норм по домам'!$Q$346</f>
        <v>0.45289660838058926</v>
      </c>
      <c r="I349" s="227"/>
      <c r="J349" s="284">
        <f>'[14]Расч по домам'!$M$349</f>
        <v>0.07297248727193682</v>
      </c>
      <c r="K349" s="334">
        <f>'[16]Расч по домам'!$G$349</f>
        <v>0.0280884940533672</v>
      </c>
      <c r="L349" s="273">
        <v>0</v>
      </c>
      <c r="M349" s="227">
        <v>0</v>
      </c>
      <c r="N349" s="242">
        <v>0</v>
      </c>
      <c r="O349" s="274">
        <f>'[4]Расч. по домам на электр'!$P$341</f>
        <v>0.08396552380877323</v>
      </c>
      <c r="P349" s="227">
        <f>'[8]Расчет на дерат  и дез.'!$K$341</f>
        <v>0</v>
      </c>
      <c r="Q349" s="227">
        <f>'[18]Расч. по домам на электр'!$P$341</f>
        <v>0.2194309221803222</v>
      </c>
      <c r="R349" s="288">
        <v>0.5</v>
      </c>
      <c r="S349" s="227">
        <v>0</v>
      </c>
      <c r="T349" s="227">
        <f>'[25]Расч по домам на посыпку и расч'!$H$347</f>
        <v>0.011984784101462658</v>
      </c>
      <c r="U349" s="227">
        <f>'[3]Расч по домам'!$M$350</f>
        <v>0</v>
      </c>
      <c r="V349" s="230">
        <f t="shared" si="78"/>
        <v>2.0074463429046676</v>
      </c>
      <c r="W349" s="231">
        <f t="shared" si="75"/>
        <v>2.107818660049901</v>
      </c>
      <c r="X349" s="230">
        <f t="shared" si="76"/>
        <v>2.529382392059881</v>
      </c>
      <c r="Y349" s="298">
        <f t="shared" si="79"/>
        <v>2.6498291726341616</v>
      </c>
      <c r="Z349" s="370">
        <f t="shared" si="77"/>
        <v>2.2187564842630536</v>
      </c>
      <c r="AA349" s="294">
        <f t="shared" si="80"/>
        <v>2215.7389754444557</v>
      </c>
      <c r="AB349" s="294">
        <f t="shared" si="81"/>
        <v>1846.449146203713</v>
      </c>
      <c r="AC349" s="295">
        <f t="shared" si="82"/>
        <v>2.529382392059881</v>
      </c>
      <c r="AD349" s="296">
        <f t="shared" si="83"/>
        <v>1758.5229963844888</v>
      </c>
      <c r="AE349" s="277">
        <f t="shared" si="84"/>
        <v>2.6558515116628754</v>
      </c>
      <c r="AF349" s="297">
        <f t="shared" si="85"/>
        <v>0</v>
      </c>
      <c r="AG349" s="170">
        <f t="shared" si="86"/>
        <v>2326.525924216679</v>
      </c>
      <c r="AH349" s="269">
        <f t="shared" si="87"/>
        <v>27918.311090600146</v>
      </c>
      <c r="AI349" s="277">
        <f t="shared" si="88"/>
        <v>3.1339047837621927</v>
      </c>
      <c r="AJ349" s="170"/>
    </row>
    <row r="350" spans="1:36" ht="12" customHeight="1">
      <c r="A350" s="4">
        <v>238</v>
      </c>
      <c r="B350" s="228" t="s">
        <v>103</v>
      </c>
      <c r="C350" s="228">
        <v>22</v>
      </c>
      <c r="D350" s="228">
        <v>3</v>
      </c>
      <c r="E350" s="228">
        <v>561.6</v>
      </c>
      <c r="F350" s="227"/>
      <c r="G350" s="272">
        <f>'[12]Расч по домам'!$Y$342</f>
        <v>0.6510187436923078</v>
      </c>
      <c r="H350" s="273">
        <f>'[11]Норм по домам'!$Q$347</f>
        <v>0.4528966083805893</v>
      </c>
      <c r="I350" s="227"/>
      <c r="J350" s="284">
        <f>'[14]Расч по домам'!$M$350</f>
        <v>0.07297248727193685</v>
      </c>
      <c r="K350" s="334">
        <f>'[16]Расч по домам'!$G$350</f>
        <v>0.0280884940533672</v>
      </c>
      <c r="L350" s="273">
        <v>0</v>
      </c>
      <c r="M350" s="227">
        <v>0</v>
      </c>
      <c r="N350" s="242">
        <v>0</v>
      </c>
      <c r="O350" s="274">
        <f>'[4]Расч. по домам на электр'!$P$342</f>
        <v>0.0942328568621672</v>
      </c>
      <c r="P350" s="227">
        <f>'[8]Расчет на дерат  и дез.'!$K$342</f>
        <v>0.01867557993372186</v>
      </c>
      <c r="Q350" s="227">
        <f>'[18]Расч. по домам на электр'!$P$342</f>
        <v>0.17096153846153844</v>
      </c>
      <c r="R350" s="288">
        <v>0.5</v>
      </c>
      <c r="S350" s="227">
        <v>0</v>
      </c>
      <c r="T350" s="227">
        <f>'[25]Расч по домам на посыпку и расч'!$H$348</f>
        <v>0.01198478410146266</v>
      </c>
      <c r="U350" s="227">
        <f>'[3]Расч по домам'!$M$351</f>
        <v>0</v>
      </c>
      <c r="V350" s="230">
        <f t="shared" si="78"/>
        <v>2.000831092757091</v>
      </c>
      <c r="W350" s="231">
        <f t="shared" si="75"/>
        <v>2.100872647394946</v>
      </c>
      <c r="X350" s="230">
        <f t="shared" si="76"/>
        <v>2.521047176873935</v>
      </c>
      <c r="Y350" s="298">
        <f t="shared" si="79"/>
        <v>2.6410970424393603</v>
      </c>
      <c r="Z350" s="370">
        <f t="shared" si="77"/>
        <v>2.21144489199468</v>
      </c>
      <c r="AA350" s="294">
        <f t="shared" si="80"/>
        <v>1415.820094532402</v>
      </c>
      <c r="AB350" s="294">
        <f t="shared" si="81"/>
        <v>1179.8500787770017</v>
      </c>
      <c r="AC350" s="295">
        <f t="shared" si="82"/>
        <v>2.5210471768739358</v>
      </c>
      <c r="AD350" s="296">
        <f t="shared" si="83"/>
        <v>1123.6667416923824</v>
      </c>
      <c r="AE350" s="277">
        <f t="shared" si="84"/>
        <v>2.647099535717632</v>
      </c>
      <c r="AF350" s="297">
        <f t="shared" si="85"/>
        <v>0</v>
      </c>
      <c r="AG350" s="170">
        <f t="shared" si="86"/>
        <v>1486.6110992590222</v>
      </c>
      <c r="AH350" s="269">
        <f t="shared" si="87"/>
        <v>17839.333191108268</v>
      </c>
      <c r="AI350" s="277">
        <f t="shared" si="88"/>
        <v>3.1235774521468054</v>
      </c>
      <c r="AJ350" s="170"/>
    </row>
    <row r="351" spans="1:36" ht="0.75" customHeight="1" hidden="1">
      <c r="A351" s="4"/>
      <c r="B351" s="228" t="s">
        <v>47</v>
      </c>
      <c r="C351" s="228">
        <v>4</v>
      </c>
      <c r="D351" s="228">
        <v>2</v>
      </c>
      <c r="E351" s="228">
        <v>0</v>
      </c>
      <c r="F351" s="227"/>
      <c r="G351" s="272">
        <f>'[12]Расч по домам'!$Y$343</f>
        <v>0</v>
      </c>
      <c r="H351" s="273">
        <f>'[2]Норм по домам'!$Q$348</f>
        <v>0</v>
      </c>
      <c r="I351" s="227"/>
      <c r="J351" s="284">
        <v>0</v>
      </c>
      <c r="K351" s="334">
        <v>0</v>
      </c>
      <c r="L351" s="273">
        <v>0</v>
      </c>
      <c r="M351" s="227">
        <v>0</v>
      </c>
      <c r="N351" s="242">
        <v>0</v>
      </c>
      <c r="O351" s="274"/>
      <c r="P351" s="227">
        <f>'[8]Расчет на дерат  и дез.'!$K$343</f>
        <v>0</v>
      </c>
      <c r="Q351" s="227"/>
      <c r="R351" s="288">
        <v>0</v>
      </c>
      <c r="S351" s="227"/>
      <c r="T351" s="227">
        <f>'[7]Расч по домам на посыпку и расч'!$H$349</f>
        <v>0</v>
      </c>
      <c r="U351" s="227">
        <f>'[3]Расч по домам'!$M$352</f>
        <v>0</v>
      </c>
      <c r="V351" s="230">
        <f t="shared" si="78"/>
        <v>0</v>
      </c>
      <c r="W351" s="231">
        <f t="shared" si="75"/>
        <v>0</v>
      </c>
      <c r="X351" s="230">
        <f t="shared" si="76"/>
        <v>0</v>
      </c>
      <c r="Y351" s="298">
        <f t="shared" si="79"/>
        <v>0</v>
      </c>
      <c r="Z351" s="370">
        <f t="shared" si="77"/>
        <v>0</v>
      </c>
      <c r="AA351" s="294">
        <f t="shared" si="80"/>
        <v>0</v>
      </c>
      <c r="AB351" s="294">
        <f t="shared" si="81"/>
        <v>0</v>
      </c>
      <c r="AC351" s="295">
        <f t="shared" si="82"/>
        <v>0</v>
      </c>
      <c r="AD351" s="296">
        <f t="shared" si="83"/>
        <v>0</v>
      </c>
      <c r="AE351" s="277">
        <f t="shared" si="84"/>
        <v>0</v>
      </c>
      <c r="AF351" s="297">
        <f t="shared" si="85"/>
        <v>0</v>
      </c>
      <c r="AG351" s="170">
        <f t="shared" si="86"/>
        <v>0</v>
      </c>
      <c r="AH351" s="269">
        <f t="shared" si="87"/>
        <v>0</v>
      </c>
      <c r="AI351" s="277">
        <f t="shared" si="88"/>
        <v>0</v>
      </c>
      <c r="AJ351" s="170"/>
    </row>
    <row r="352" spans="1:36" ht="21.75" customHeight="1" hidden="1">
      <c r="A352" s="4"/>
      <c r="B352" s="228" t="s">
        <v>48</v>
      </c>
      <c r="C352" s="228">
        <v>10</v>
      </c>
      <c r="D352" s="228">
        <v>1</v>
      </c>
      <c r="E352" s="228">
        <v>0</v>
      </c>
      <c r="F352" s="227"/>
      <c r="G352" s="272">
        <f>'[12]Расч по домам'!$Y$344</f>
        <v>0</v>
      </c>
      <c r="H352" s="273">
        <f>'[2]Норм по домам'!$Q$349</f>
        <v>0</v>
      </c>
      <c r="I352" s="227"/>
      <c r="J352" s="284">
        <v>0</v>
      </c>
      <c r="K352" s="334">
        <v>0</v>
      </c>
      <c r="L352" s="273">
        <v>0</v>
      </c>
      <c r="M352" s="227">
        <v>0</v>
      </c>
      <c r="N352" s="242">
        <v>0</v>
      </c>
      <c r="O352" s="274"/>
      <c r="P352" s="227">
        <f>'[8]Расчет на дерат  и дез.'!$K$344</f>
        <v>0</v>
      </c>
      <c r="Q352" s="227"/>
      <c r="R352" s="288">
        <v>0</v>
      </c>
      <c r="S352" s="227">
        <f>'[13]Расч по домам'!$AA$344</f>
        <v>0</v>
      </c>
      <c r="T352" s="227">
        <f>'[7]Расч по домам на посыпку и расч'!$H$350</f>
        <v>0</v>
      </c>
      <c r="U352" s="227">
        <f>'[3]Расч по домам'!$M$353</f>
        <v>0</v>
      </c>
      <c r="V352" s="230">
        <f t="shared" si="78"/>
        <v>0</v>
      </c>
      <c r="W352" s="231">
        <f t="shared" si="75"/>
        <v>0</v>
      </c>
      <c r="X352" s="230">
        <f t="shared" si="76"/>
        <v>0</v>
      </c>
      <c r="Y352" s="298">
        <f t="shared" si="79"/>
        <v>0</v>
      </c>
      <c r="Z352" s="370">
        <f t="shared" si="77"/>
        <v>0</v>
      </c>
      <c r="AA352" s="294">
        <f t="shared" si="80"/>
        <v>0</v>
      </c>
      <c r="AB352" s="294">
        <f t="shared" si="81"/>
        <v>0</v>
      </c>
      <c r="AC352" s="295">
        <f t="shared" si="82"/>
        <v>0</v>
      </c>
      <c r="AD352" s="296">
        <f t="shared" si="83"/>
        <v>0</v>
      </c>
      <c r="AE352" s="277">
        <f t="shared" si="84"/>
        <v>0</v>
      </c>
      <c r="AF352" s="297">
        <f t="shared" si="85"/>
        <v>0</v>
      </c>
      <c r="AG352" s="170">
        <f t="shared" si="86"/>
        <v>0</v>
      </c>
      <c r="AH352" s="269">
        <f t="shared" si="87"/>
        <v>0</v>
      </c>
      <c r="AI352" s="277">
        <f t="shared" si="88"/>
        <v>0</v>
      </c>
      <c r="AJ352" s="170"/>
    </row>
    <row r="353" spans="1:36" ht="17.25" customHeight="1" hidden="1">
      <c r="A353" s="4"/>
      <c r="B353" s="228" t="s">
        <v>29</v>
      </c>
      <c r="C353" s="228">
        <v>99</v>
      </c>
      <c r="D353" s="228">
        <v>1</v>
      </c>
      <c r="E353" s="228">
        <v>0</v>
      </c>
      <c r="F353" s="227"/>
      <c r="G353" s="272">
        <f>'[12]Расч по домам'!$Y$345</f>
        <v>0</v>
      </c>
      <c r="H353" s="273">
        <f>'[2]Норм по домам'!$Q$350</f>
        <v>0</v>
      </c>
      <c r="I353" s="227"/>
      <c r="J353" s="284">
        <v>0</v>
      </c>
      <c r="K353" s="334">
        <v>0</v>
      </c>
      <c r="L353" s="273">
        <v>0</v>
      </c>
      <c r="M353" s="227">
        <v>0</v>
      </c>
      <c r="N353" s="242">
        <v>0</v>
      </c>
      <c r="O353" s="274">
        <v>0</v>
      </c>
      <c r="P353" s="227">
        <f>'[8]Расчет на дерат  и дез.'!$K$345</f>
        <v>0</v>
      </c>
      <c r="Q353" s="227">
        <v>0</v>
      </c>
      <c r="R353" s="288">
        <v>0</v>
      </c>
      <c r="S353" s="227">
        <v>0</v>
      </c>
      <c r="T353" s="227">
        <f>'[7]Расч по домам на посыпку и расч'!$H$351</f>
        <v>0</v>
      </c>
      <c r="U353" s="227">
        <f>'[3]Расч по домам'!$M$354</f>
        <v>0</v>
      </c>
      <c r="V353" s="230">
        <v>0</v>
      </c>
      <c r="W353" s="231">
        <f t="shared" si="75"/>
        <v>0</v>
      </c>
      <c r="X353" s="230">
        <f t="shared" si="76"/>
        <v>0</v>
      </c>
      <c r="Y353" s="298">
        <f t="shared" si="79"/>
        <v>0</v>
      </c>
      <c r="Z353" s="370">
        <f t="shared" si="77"/>
        <v>0</v>
      </c>
      <c r="AA353" s="294">
        <f t="shared" si="80"/>
        <v>0</v>
      </c>
      <c r="AB353" s="294">
        <f t="shared" si="81"/>
        <v>0</v>
      </c>
      <c r="AC353" s="295">
        <f t="shared" si="82"/>
        <v>0</v>
      </c>
      <c r="AD353" s="296">
        <f t="shared" si="83"/>
        <v>0</v>
      </c>
      <c r="AE353" s="277">
        <f t="shared" si="84"/>
        <v>0</v>
      </c>
      <c r="AF353" s="297">
        <f t="shared" si="85"/>
        <v>0</v>
      </c>
      <c r="AG353" s="170">
        <f t="shared" si="86"/>
        <v>0</v>
      </c>
      <c r="AH353" s="269">
        <f t="shared" si="87"/>
        <v>0</v>
      </c>
      <c r="AI353" s="277">
        <f t="shared" si="88"/>
        <v>0</v>
      </c>
      <c r="AJ353" s="170"/>
    </row>
    <row r="354" spans="1:36" ht="16.5" customHeight="1" hidden="1">
      <c r="A354" s="4"/>
      <c r="B354" s="228" t="s">
        <v>49</v>
      </c>
      <c r="C354" s="228">
        <v>22</v>
      </c>
      <c r="D354" s="228">
        <v>1</v>
      </c>
      <c r="E354" s="228">
        <v>0</v>
      </c>
      <c r="F354" s="227"/>
      <c r="G354" s="272">
        <f>'[12]Расч по домам'!$Y$346</f>
        <v>0</v>
      </c>
      <c r="H354" s="273">
        <f>'[2]Норм по домам'!$Q$351</f>
        <v>0</v>
      </c>
      <c r="I354" s="227"/>
      <c r="J354" s="284">
        <v>0</v>
      </c>
      <c r="K354" s="334">
        <v>0</v>
      </c>
      <c r="L354" s="273">
        <v>0</v>
      </c>
      <c r="M354" s="227">
        <v>0</v>
      </c>
      <c r="N354" s="242">
        <v>0</v>
      </c>
      <c r="O354" s="274"/>
      <c r="P354" s="227">
        <f>'[8]Расчет на дерат  и дез.'!$K$346</f>
        <v>0</v>
      </c>
      <c r="Q354" s="227"/>
      <c r="R354" s="288">
        <v>0.5</v>
      </c>
      <c r="S354" s="227">
        <f>'[13]Расч по домам'!$AA$346</f>
        <v>0</v>
      </c>
      <c r="T354" s="227">
        <f>'[7]Расч по домам на посыпку и расч'!$H$352</f>
        <v>0</v>
      </c>
      <c r="U354" s="227">
        <f>'[3]Расч по домам'!$M$355</f>
        <v>0</v>
      </c>
      <c r="V354" s="230">
        <f t="shared" si="78"/>
        <v>0.5</v>
      </c>
      <c r="W354" s="231">
        <f t="shared" si="75"/>
        <v>0.525</v>
      </c>
      <c r="X354" s="230">
        <f t="shared" si="76"/>
        <v>0.63</v>
      </c>
      <c r="Y354" s="298">
        <f t="shared" si="79"/>
        <v>0.66</v>
      </c>
      <c r="Z354" s="370">
        <f t="shared" si="77"/>
        <v>0.5526315789473685</v>
      </c>
      <c r="AA354" s="294">
        <f t="shared" si="80"/>
        <v>0</v>
      </c>
      <c r="AB354" s="294">
        <f t="shared" si="81"/>
        <v>0</v>
      </c>
      <c r="AC354" s="295">
        <f t="shared" si="82"/>
        <v>0.63</v>
      </c>
      <c r="AD354" s="296">
        <f t="shared" si="83"/>
        <v>0</v>
      </c>
      <c r="AE354" s="277">
        <f t="shared" si="84"/>
        <v>0.6615000000000001</v>
      </c>
      <c r="AF354" s="297">
        <f t="shared" si="85"/>
        <v>0</v>
      </c>
      <c r="AG354" s="170">
        <f t="shared" si="86"/>
        <v>0</v>
      </c>
      <c r="AH354" s="269">
        <f t="shared" si="87"/>
        <v>0</v>
      </c>
      <c r="AI354" s="277">
        <f t="shared" si="88"/>
        <v>0.7805700000000001</v>
      </c>
      <c r="AJ354" s="170"/>
    </row>
    <row r="355" spans="1:36" ht="0.75" customHeight="1" hidden="1">
      <c r="A355" s="4"/>
      <c r="B355" s="228" t="s">
        <v>104</v>
      </c>
      <c r="C355" s="228">
        <v>11</v>
      </c>
      <c r="D355" s="228">
        <v>2</v>
      </c>
      <c r="E355" s="228">
        <v>324.9</v>
      </c>
      <c r="F355" s="227"/>
      <c r="G355" s="272">
        <f>'[12]Расч по домам'!$Y$347</f>
        <v>0</v>
      </c>
      <c r="H355" s="273">
        <v>0</v>
      </c>
      <c r="I355" s="227"/>
      <c r="J355" s="284">
        <v>0</v>
      </c>
      <c r="K355" s="334">
        <v>0</v>
      </c>
      <c r="L355" s="273">
        <v>0</v>
      </c>
      <c r="M355" s="227">
        <v>0</v>
      </c>
      <c r="N355" s="242">
        <v>0</v>
      </c>
      <c r="O355" s="274">
        <v>0</v>
      </c>
      <c r="P355" s="227">
        <f>'[8]Расчет на дерат  и дез.'!$K$347</f>
        <v>0</v>
      </c>
      <c r="Q355" s="227">
        <v>0</v>
      </c>
      <c r="R355" s="288">
        <v>0</v>
      </c>
      <c r="S355" s="227">
        <v>0</v>
      </c>
      <c r="T355" s="227">
        <v>0</v>
      </c>
      <c r="U355" s="227">
        <f>'[3]Расч по домам'!$M$356</f>
        <v>0</v>
      </c>
      <c r="V355" s="230">
        <v>0</v>
      </c>
      <c r="W355" s="231">
        <f t="shared" si="75"/>
        <v>0</v>
      </c>
      <c r="X355" s="230">
        <f t="shared" si="76"/>
        <v>0</v>
      </c>
      <c r="Y355" s="298">
        <f t="shared" si="79"/>
        <v>0</v>
      </c>
      <c r="Z355" s="370">
        <f t="shared" si="77"/>
        <v>0</v>
      </c>
      <c r="AA355" s="294">
        <f t="shared" si="80"/>
        <v>0</v>
      </c>
      <c r="AB355" s="294">
        <f t="shared" si="81"/>
        <v>0</v>
      </c>
      <c r="AC355" s="295">
        <f t="shared" si="82"/>
        <v>0</v>
      </c>
      <c r="AD355" s="296">
        <f t="shared" si="83"/>
        <v>0</v>
      </c>
      <c r="AE355" s="277">
        <f t="shared" si="84"/>
        <v>0</v>
      </c>
      <c r="AF355" s="297">
        <f t="shared" si="85"/>
        <v>0</v>
      </c>
      <c r="AG355" s="170">
        <f t="shared" si="86"/>
        <v>0</v>
      </c>
      <c r="AH355" s="269">
        <f t="shared" si="87"/>
        <v>0</v>
      </c>
      <c r="AI355" s="277">
        <f t="shared" si="88"/>
        <v>0</v>
      </c>
      <c r="AJ355" s="170"/>
    </row>
    <row r="356" spans="1:36" ht="12.75">
      <c r="A356" s="4"/>
      <c r="B356" s="228" t="s">
        <v>104</v>
      </c>
      <c r="C356" s="228">
        <v>12</v>
      </c>
      <c r="D356" s="228">
        <v>2</v>
      </c>
      <c r="E356" s="228">
        <v>264.2</v>
      </c>
      <c r="F356" s="227"/>
      <c r="G356" s="272">
        <f>'[12]Расч по домам'!$Y$348</f>
        <v>0</v>
      </c>
      <c r="H356" s="273">
        <v>0</v>
      </c>
      <c r="I356" s="227"/>
      <c r="J356" s="284">
        <v>0</v>
      </c>
      <c r="K356" s="334">
        <v>0</v>
      </c>
      <c r="L356" s="273">
        <v>0</v>
      </c>
      <c r="M356" s="227">
        <v>0</v>
      </c>
      <c r="N356" s="242">
        <v>0</v>
      </c>
      <c r="O356" s="274">
        <v>0</v>
      </c>
      <c r="P356" s="227">
        <f>'[8]Расчет на дерат  и дез.'!$K$348</f>
        <v>0</v>
      </c>
      <c r="Q356" s="227">
        <v>0</v>
      </c>
      <c r="R356" s="288">
        <v>0</v>
      </c>
      <c r="S356" s="227">
        <v>0</v>
      </c>
      <c r="T356" s="227">
        <v>0</v>
      </c>
      <c r="U356" s="227">
        <f>'[3]Расч по домам'!$M$357</f>
        <v>0</v>
      </c>
      <c r="V356" s="230">
        <v>0</v>
      </c>
      <c r="W356" s="231">
        <f t="shared" si="75"/>
        <v>0</v>
      </c>
      <c r="X356" s="230">
        <f t="shared" si="76"/>
        <v>0</v>
      </c>
      <c r="Y356" s="298">
        <f t="shared" si="79"/>
        <v>0</v>
      </c>
      <c r="Z356" s="370">
        <f t="shared" si="77"/>
        <v>0</v>
      </c>
      <c r="AA356" s="294">
        <f t="shared" si="80"/>
        <v>0</v>
      </c>
      <c r="AB356" s="294">
        <f t="shared" si="81"/>
        <v>0</v>
      </c>
      <c r="AC356" s="295">
        <f t="shared" si="82"/>
        <v>0</v>
      </c>
      <c r="AD356" s="296">
        <f t="shared" si="83"/>
        <v>0</v>
      </c>
      <c r="AE356" s="277">
        <f t="shared" si="84"/>
        <v>0</v>
      </c>
      <c r="AF356" s="297">
        <f t="shared" si="85"/>
        <v>0</v>
      </c>
      <c r="AG356" s="170">
        <f t="shared" si="86"/>
        <v>0</v>
      </c>
      <c r="AH356" s="269">
        <f t="shared" si="87"/>
        <v>0</v>
      </c>
      <c r="AI356" s="277">
        <f t="shared" si="88"/>
        <v>0</v>
      </c>
      <c r="AJ356" s="170"/>
    </row>
    <row r="357" spans="1:36" ht="12.75">
      <c r="A357" s="4"/>
      <c r="B357" s="228" t="s">
        <v>104</v>
      </c>
      <c r="C357" s="228">
        <v>13</v>
      </c>
      <c r="D357" s="228">
        <v>2</v>
      </c>
      <c r="E357" s="228">
        <v>389</v>
      </c>
      <c r="F357" s="227"/>
      <c r="G357" s="272">
        <f>'[12]Расч по домам'!$Y$349</f>
        <v>0</v>
      </c>
      <c r="H357" s="273">
        <v>0</v>
      </c>
      <c r="I357" s="227"/>
      <c r="J357" s="284">
        <v>0</v>
      </c>
      <c r="K357" s="334">
        <v>0</v>
      </c>
      <c r="L357" s="273">
        <v>0</v>
      </c>
      <c r="M357" s="227">
        <v>0</v>
      </c>
      <c r="N357" s="242">
        <v>0</v>
      </c>
      <c r="O357" s="274">
        <v>0</v>
      </c>
      <c r="P357" s="227">
        <f>'[8]Расчет на дерат  и дез.'!$K$349</f>
        <v>0</v>
      </c>
      <c r="Q357" s="227">
        <v>0</v>
      </c>
      <c r="R357" s="288">
        <v>0</v>
      </c>
      <c r="S357" s="227">
        <v>0</v>
      </c>
      <c r="T357" s="227">
        <v>0</v>
      </c>
      <c r="U357" s="227">
        <f>'[3]Расч по домам'!$M$358</f>
        <v>0</v>
      </c>
      <c r="V357" s="230">
        <v>0</v>
      </c>
      <c r="W357" s="231">
        <f t="shared" si="75"/>
        <v>0</v>
      </c>
      <c r="X357" s="230">
        <f t="shared" si="76"/>
        <v>0</v>
      </c>
      <c r="Y357" s="298">
        <f t="shared" si="79"/>
        <v>0</v>
      </c>
      <c r="Z357" s="370">
        <f t="shared" si="77"/>
        <v>0</v>
      </c>
      <c r="AA357" s="294">
        <f t="shared" si="80"/>
        <v>0</v>
      </c>
      <c r="AB357" s="294">
        <f t="shared" si="81"/>
        <v>0</v>
      </c>
      <c r="AC357" s="295">
        <f t="shared" si="82"/>
        <v>0</v>
      </c>
      <c r="AD357" s="296">
        <f t="shared" si="83"/>
        <v>0</v>
      </c>
      <c r="AE357" s="277">
        <f t="shared" si="84"/>
        <v>0</v>
      </c>
      <c r="AF357" s="297">
        <f t="shared" si="85"/>
        <v>0</v>
      </c>
      <c r="AG357" s="170">
        <f t="shared" si="86"/>
        <v>0</v>
      </c>
      <c r="AH357" s="269">
        <f t="shared" si="87"/>
        <v>0</v>
      </c>
      <c r="AI357" s="277">
        <f t="shared" si="88"/>
        <v>0</v>
      </c>
      <c r="AJ357" s="170"/>
    </row>
    <row r="358" spans="1:36" ht="12.75">
      <c r="A358" s="4"/>
      <c r="B358" s="228" t="s">
        <v>104</v>
      </c>
      <c r="C358" s="228">
        <v>14</v>
      </c>
      <c r="D358" s="228">
        <v>2</v>
      </c>
      <c r="E358" s="228">
        <v>324.3</v>
      </c>
      <c r="F358" s="227"/>
      <c r="G358" s="272">
        <f>'[12]Расч по домам'!$Y$350</f>
        <v>0</v>
      </c>
      <c r="H358" s="273">
        <v>0</v>
      </c>
      <c r="I358" s="227"/>
      <c r="J358" s="284">
        <v>0</v>
      </c>
      <c r="K358" s="334">
        <v>0</v>
      </c>
      <c r="L358" s="273">
        <v>0</v>
      </c>
      <c r="M358" s="227">
        <v>0</v>
      </c>
      <c r="N358" s="242">
        <v>0</v>
      </c>
      <c r="O358" s="274">
        <v>0</v>
      </c>
      <c r="P358" s="227">
        <f>'[8]Расчет на дерат  и дез.'!$K$350</f>
        <v>0</v>
      </c>
      <c r="Q358" s="227">
        <v>0</v>
      </c>
      <c r="R358" s="288">
        <v>0</v>
      </c>
      <c r="S358" s="227">
        <v>0</v>
      </c>
      <c r="T358" s="227">
        <v>0</v>
      </c>
      <c r="U358" s="227">
        <f>'[3]Расч по домам'!$M$359</f>
        <v>0</v>
      </c>
      <c r="V358" s="230">
        <v>0</v>
      </c>
      <c r="W358" s="231">
        <f t="shared" si="75"/>
        <v>0</v>
      </c>
      <c r="X358" s="230">
        <f t="shared" si="76"/>
        <v>0</v>
      </c>
      <c r="Y358" s="298">
        <f t="shared" si="79"/>
        <v>0</v>
      </c>
      <c r="Z358" s="370">
        <f t="shared" si="77"/>
        <v>0</v>
      </c>
      <c r="AA358" s="294">
        <f t="shared" si="80"/>
        <v>0</v>
      </c>
      <c r="AB358" s="294">
        <f t="shared" si="81"/>
        <v>0</v>
      </c>
      <c r="AC358" s="295">
        <f t="shared" si="82"/>
        <v>0</v>
      </c>
      <c r="AD358" s="296">
        <f t="shared" si="83"/>
        <v>0</v>
      </c>
      <c r="AE358" s="277">
        <f t="shared" si="84"/>
        <v>0</v>
      </c>
      <c r="AF358" s="297">
        <f t="shared" si="85"/>
        <v>0</v>
      </c>
      <c r="AG358" s="170">
        <f t="shared" si="86"/>
        <v>0</v>
      </c>
      <c r="AH358" s="269">
        <f t="shared" si="87"/>
        <v>0</v>
      </c>
      <c r="AI358" s="277">
        <f t="shared" si="88"/>
        <v>0</v>
      </c>
      <c r="AJ358" s="170"/>
    </row>
    <row r="359" spans="1:36" ht="12" customHeight="1">
      <c r="A359" s="4"/>
      <c r="B359" s="228" t="s">
        <v>104</v>
      </c>
      <c r="C359" s="228">
        <v>15</v>
      </c>
      <c r="D359" s="228">
        <v>2</v>
      </c>
      <c r="E359" s="228">
        <v>376.9</v>
      </c>
      <c r="F359" s="227"/>
      <c r="G359" s="272">
        <f>'[12]Расч по домам'!$Y$351</f>
        <v>0</v>
      </c>
      <c r="H359" s="273">
        <v>0</v>
      </c>
      <c r="I359" s="227"/>
      <c r="J359" s="284">
        <v>0</v>
      </c>
      <c r="K359" s="334">
        <v>0</v>
      </c>
      <c r="L359" s="273">
        <v>0</v>
      </c>
      <c r="M359" s="227">
        <v>0</v>
      </c>
      <c r="N359" s="242">
        <v>0</v>
      </c>
      <c r="O359" s="274">
        <v>0</v>
      </c>
      <c r="P359" s="227">
        <f>'[8]Расчет на дерат  и дез.'!$K$351</f>
        <v>0</v>
      </c>
      <c r="Q359" s="227">
        <v>0</v>
      </c>
      <c r="R359" s="288">
        <v>0</v>
      </c>
      <c r="S359" s="227">
        <v>0</v>
      </c>
      <c r="T359" s="227">
        <v>0</v>
      </c>
      <c r="U359" s="227">
        <f>'[3]Расч по домам'!$M$360</f>
        <v>0</v>
      </c>
      <c r="V359" s="230">
        <v>0</v>
      </c>
      <c r="W359" s="231">
        <f t="shared" si="75"/>
        <v>0</v>
      </c>
      <c r="X359" s="230">
        <f t="shared" si="76"/>
        <v>0</v>
      </c>
      <c r="Y359" s="298">
        <f t="shared" si="79"/>
        <v>0</v>
      </c>
      <c r="Z359" s="370">
        <f t="shared" si="77"/>
        <v>0</v>
      </c>
      <c r="AA359" s="294">
        <f t="shared" si="80"/>
        <v>0</v>
      </c>
      <c r="AB359" s="294">
        <f t="shared" si="81"/>
        <v>0</v>
      </c>
      <c r="AC359" s="295">
        <f t="shared" si="82"/>
        <v>0</v>
      </c>
      <c r="AD359" s="296">
        <f t="shared" si="83"/>
        <v>0</v>
      </c>
      <c r="AE359" s="277">
        <f t="shared" si="84"/>
        <v>0</v>
      </c>
      <c r="AF359" s="297">
        <f t="shared" si="85"/>
        <v>0</v>
      </c>
      <c r="AG359" s="170">
        <f t="shared" si="86"/>
        <v>0</v>
      </c>
      <c r="AH359" s="269">
        <f t="shared" si="87"/>
        <v>0</v>
      </c>
      <c r="AI359" s="277">
        <f t="shared" si="88"/>
        <v>0</v>
      </c>
      <c r="AJ359" s="170"/>
    </row>
    <row r="360" spans="1:36" ht="12.75">
      <c r="A360" s="4"/>
      <c r="B360" s="228" t="s">
        <v>104</v>
      </c>
      <c r="C360" s="228">
        <v>16</v>
      </c>
      <c r="D360" s="228">
        <v>2</v>
      </c>
      <c r="E360" s="228">
        <v>369.9</v>
      </c>
      <c r="F360" s="227"/>
      <c r="G360" s="272">
        <f>'[12]Расч по домам'!$Y$352</f>
        <v>0</v>
      </c>
      <c r="H360" s="273">
        <v>0</v>
      </c>
      <c r="I360" s="227"/>
      <c r="J360" s="284">
        <v>0</v>
      </c>
      <c r="K360" s="334">
        <v>0</v>
      </c>
      <c r="L360" s="273">
        <v>0</v>
      </c>
      <c r="M360" s="227">
        <v>0</v>
      </c>
      <c r="N360" s="242">
        <v>0</v>
      </c>
      <c r="O360" s="274">
        <v>0</v>
      </c>
      <c r="P360" s="227">
        <f>'[8]Расчет на дерат  и дез.'!$K$352</f>
        <v>0</v>
      </c>
      <c r="Q360" s="227">
        <v>0</v>
      </c>
      <c r="R360" s="288">
        <v>0</v>
      </c>
      <c r="S360" s="227">
        <v>0</v>
      </c>
      <c r="T360" s="227">
        <v>0</v>
      </c>
      <c r="U360" s="227">
        <f>'[3]Расч по домам'!$M$361</f>
        <v>0</v>
      </c>
      <c r="V360" s="230">
        <f>U360+T360+S360+R360+Q360+P360+O360+N360+M360+L360+K360+J360+H360+G360</f>
        <v>0</v>
      </c>
      <c r="W360" s="231">
        <f t="shared" si="75"/>
        <v>0</v>
      </c>
      <c r="X360" s="230">
        <f t="shared" si="76"/>
        <v>0</v>
      </c>
      <c r="Y360" s="298">
        <f t="shared" si="79"/>
        <v>0</v>
      </c>
      <c r="Z360" s="370">
        <f t="shared" si="77"/>
        <v>0</v>
      </c>
      <c r="AA360" s="294">
        <f t="shared" si="80"/>
        <v>0</v>
      </c>
      <c r="AB360" s="294">
        <f t="shared" si="81"/>
        <v>0</v>
      </c>
      <c r="AC360" s="295">
        <f t="shared" si="82"/>
        <v>0</v>
      </c>
      <c r="AD360" s="296">
        <f t="shared" si="83"/>
        <v>0</v>
      </c>
      <c r="AE360" s="277">
        <f t="shared" si="84"/>
        <v>0</v>
      </c>
      <c r="AF360" s="297">
        <f t="shared" si="85"/>
        <v>0</v>
      </c>
      <c r="AG360" s="170">
        <f t="shared" si="86"/>
        <v>0</v>
      </c>
      <c r="AH360" s="269">
        <f t="shared" si="87"/>
        <v>0</v>
      </c>
      <c r="AI360" s="277">
        <f t="shared" si="88"/>
        <v>0</v>
      </c>
      <c r="AJ360" s="170"/>
    </row>
    <row r="361" spans="1:36" ht="12.75" hidden="1">
      <c r="A361" s="4"/>
      <c r="B361" s="228" t="s">
        <v>105</v>
      </c>
      <c r="C361" s="228">
        <v>20</v>
      </c>
      <c r="D361" s="228">
        <v>2</v>
      </c>
      <c r="E361" s="228">
        <v>307.8</v>
      </c>
      <c r="F361" s="227"/>
      <c r="G361" s="272">
        <f>'[12]Расч по домам'!$Y$353</f>
        <v>0</v>
      </c>
      <c r="H361" s="273">
        <v>0</v>
      </c>
      <c r="I361" s="227"/>
      <c r="J361" s="284">
        <v>0</v>
      </c>
      <c r="K361" s="334">
        <v>0</v>
      </c>
      <c r="L361" s="273">
        <v>0</v>
      </c>
      <c r="M361" s="227">
        <v>0</v>
      </c>
      <c r="N361" s="242">
        <v>0</v>
      </c>
      <c r="O361" s="274">
        <v>0</v>
      </c>
      <c r="P361" s="227">
        <f>'[8]Расчет на дерат  и дез.'!$K$353</f>
        <v>0</v>
      </c>
      <c r="Q361" s="227"/>
      <c r="R361" s="288">
        <v>0.5</v>
      </c>
      <c r="S361" s="227">
        <v>0</v>
      </c>
      <c r="T361" s="227">
        <v>0</v>
      </c>
      <c r="U361" s="227">
        <f>'[3]Расч по домам'!$M$362</f>
        <v>0</v>
      </c>
      <c r="V361" s="230">
        <v>0</v>
      </c>
      <c r="W361" s="231">
        <f t="shared" si="75"/>
        <v>0</v>
      </c>
      <c r="X361" s="230">
        <f t="shared" si="76"/>
        <v>0</v>
      </c>
      <c r="Y361" s="298">
        <f t="shared" si="79"/>
        <v>0</v>
      </c>
      <c r="Z361" s="370">
        <f t="shared" si="77"/>
        <v>0</v>
      </c>
      <c r="AA361" s="294">
        <f t="shared" si="80"/>
        <v>0</v>
      </c>
      <c r="AB361" s="294">
        <f t="shared" si="81"/>
        <v>0</v>
      </c>
      <c r="AC361" s="295">
        <f t="shared" si="82"/>
        <v>0.63</v>
      </c>
      <c r="AD361" s="296">
        <f t="shared" si="83"/>
        <v>0</v>
      </c>
      <c r="AE361" s="277">
        <f t="shared" si="84"/>
        <v>0</v>
      </c>
      <c r="AF361" s="297">
        <f t="shared" si="85"/>
        <v>0</v>
      </c>
      <c r="AG361" s="170">
        <f t="shared" si="86"/>
        <v>0</v>
      </c>
      <c r="AH361" s="269">
        <f t="shared" si="87"/>
        <v>0</v>
      </c>
      <c r="AI361" s="277">
        <f t="shared" si="88"/>
        <v>0</v>
      </c>
      <c r="AJ361" s="170"/>
    </row>
    <row r="362" spans="1:36" ht="12.75" hidden="1">
      <c r="A362" s="4"/>
      <c r="B362" s="228"/>
      <c r="C362" s="228"/>
      <c r="D362" s="228"/>
      <c r="E362" s="228"/>
      <c r="F362" s="227"/>
      <c r="G362" s="272">
        <f>'[12]Расч по домам'!$Y$354</f>
        <v>0</v>
      </c>
      <c r="H362" s="273">
        <v>0</v>
      </c>
      <c r="I362" s="227"/>
      <c r="J362" s="284">
        <v>0</v>
      </c>
      <c r="K362" s="334">
        <v>0</v>
      </c>
      <c r="L362" s="273">
        <v>0</v>
      </c>
      <c r="M362" s="227">
        <v>0</v>
      </c>
      <c r="N362" s="242">
        <v>0</v>
      </c>
      <c r="O362" s="274">
        <v>0</v>
      </c>
      <c r="P362" s="227">
        <f>'[8]Расчет на дерат  и дез.'!$K$354</f>
        <v>0</v>
      </c>
      <c r="Q362" s="227">
        <v>0</v>
      </c>
      <c r="R362" s="288">
        <v>0</v>
      </c>
      <c r="S362" s="227">
        <v>0</v>
      </c>
      <c r="T362" s="227">
        <v>0</v>
      </c>
      <c r="U362" s="227">
        <f>'[3]Расч по домам'!$M$363</f>
        <v>0</v>
      </c>
      <c r="V362" s="230">
        <v>0</v>
      </c>
      <c r="W362" s="231">
        <f t="shared" si="75"/>
        <v>0</v>
      </c>
      <c r="X362" s="230">
        <f t="shared" si="76"/>
        <v>0</v>
      </c>
      <c r="Y362" s="298">
        <f t="shared" si="79"/>
        <v>0</v>
      </c>
      <c r="Z362" s="370">
        <f t="shared" si="77"/>
        <v>0</v>
      </c>
      <c r="AA362" s="294">
        <f t="shared" si="80"/>
        <v>0</v>
      </c>
      <c r="AB362" s="294">
        <f t="shared" si="81"/>
        <v>0</v>
      </c>
      <c r="AC362" s="295">
        <f t="shared" si="82"/>
        <v>0</v>
      </c>
      <c r="AD362" s="296">
        <f t="shared" si="83"/>
        <v>0</v>
      </c>
      <c r="AE362" s="277">
        <f t="shared" si="84"/>
        <v>0</v>
      </c>
      <c r="AF362" s="297">
        <f t="shared" si="85"/>
        <v>0</v>
      </c>
      <c r="AG362" s="170">
        <f t="shared" si="86"/>
        <v>0</v>
      </c>
      <c r="AH362" s="269">
        <f t="shared" si="87"/>
        <v>0</v>
      </c>
      <c r="AI362" s="277">
        <f t="shared" si="88"/>
        <v>0</v>
      </c>
      <c r="AJ362" s="170"/>
    </row>
    <row r="363" spans="1:36" ht="12" customHeight="1">
      <c r="A363" s="4">
        <v>239</v>
      </c>
      <c r="B363" s="228" t="s">
        <v>92</v>
      </c>
      <c r="C363" s="228">
        <v>6</v>
      </c>
      <c r="D363" s="228">
        <v>5</v>
      </c>
      <c r="E363" s="228">
        <v>3468.86</v>
      </c>
      <c r="F363" s="227"/>
      <c r="G363" s="272">
        <f>'[12]Расч по домам'!$Y$355</f>
        <v>0.513185555142996</v>
      </c>
      <c r="H363" s="273">
        <f>'[11]Норм по домам'!$Q$360</f>
        <v>0.45289660838058937</v>
      </c>
      <c r="I363" s="227"/>
      <c r="J363" s="284">
        <f>'[14]Расч по домам'!$M$363</f>
        <v>0.07297248727193684</v>
      </c>
      <c r="K363" s="334">
        <f>'[16]Расч по домам'!$G$363</f>
        <v>0.0280884940533672</v>
      </c>
      <c r="L363" s="273">
        <v>0</v>
      </c>
      <c r="M363" s="227">
        <v>0</v>
      </c>
      <c r="N363" s="242">
        <v>0</v>
      </c>
      <c r="O363" s="274">
        <f>'[4]Расч. по домам на электр'!$P$355</f>
        <v>0.13544829443006529</v>
      </c>
      <c r="P363" s="227">
        <f>'[8]Расчет на дерат  и дез.'!$K$355</f>
        <v>0</v>
      </c>
      <c r="Q363" s="227">
        <f>'[18]Расч. по домам на электр'!$P$355</f>
        <v>0.2215704148156695</v>
      </c>
      <c r="R363" s="288">
        <v>0.5</v>
      </c>
      <c r="S363" s="227">
        <v>0</v>
      </c>
      <c r="T363" s="227">
        <f>'[25]Расч по домам на посыпку и расч'!$H$361</f>
        <v>0.01198478410146266</v>
      </c>
      <c r="U363" s="227">
        <f>'[3]Расч по домам'!$M$364</f>
        <v>0.08124022385045866</v>
      </c>
      <c r="V363" s="230">
        <f t="shared" si="78"/>
        <v>2.0173868620465454</v>
      </c>
      <c r="W363" s="231">
        <f t="shared" si="75"/>
        <v>2.1182562051488727</v>
      </c>
      <c r="X363" s="230">
        <f t="shared" si="76"/>
        <v>2.541907446178647</v>
      </c>
      <c r="Y363" s="298">
        <f t="shared" si="79"/>
        <v>2.66295065790144</v>
      </c>
      <c r="Z363" s="370">
        <f t="shared" si="77"/>
        <v>2.2297433738409187</v>
      </c>
      <c r="AA363" s="294">
        <f t="shared" si="80"/>
        <v>8817.521063751263</v>
      </c>
      <c r="AB363" s="294">
        <f t="shared" si="81"/>
        <v>7347.934219792719</v>
      </c>
      <c r="AC363" s="295">
        <f t="shared" si="82"/>
        <v>2.541907446178647</v>
      </c>
      <c r="AD363" s="296">
        <f t="shared" si="83"/>
        <v>6998.03259027878</v>
      </c>
      <c r="AE363" s="277">
        <f t="shared" si="84"/>
        <v>2.6690028184875794</v>
      </c>
      <c r="AF363" s="297">
        <f t="shared" si="85"/>
        <v>0</v>
      </c>
      <c r="AG363" s="170">
        <f t="shared" si="86"/>
        <v>9258.397116938824</v>
      </c>
      <c r="AH363" s="269">
        <f t="shared" si="87"/>
        <v>111100.76540326589</v>
      </c>
      <c r="AI363" s="277">
        <f t="shared" si="88"/>
        <v>3.1494233258153437</v>
      </c>
      <c r="AJ363" s="170"/>
    </row>
    <row r="364" spans="1:36" ht="0.75" customHeight="1" hidden="1">
      <c r="A364" s="1"/>
      <c r="B364" s="228"/>
      <c r="C364" s="228"/>
      <c r="D364" s="228"/>
      <c r="E364" s="228"/>
      <c r="F364" s="227"/>
      <c r="G364" s="272"/>
      <c r="H364" s="273"/>
      <c r="I364" s="227"/>
      <c r="J364" s="284"/>
      <c r="K364" s="334"/>
      <c r="L364" s="273"/>
      <c r="M364" s="227"/>
      <c r="N364" s="242"/>
      <c r="O364" s="274"/>
      <c r="P364" s="227"/>
      <c r="Q364" s="227"/>
      <c r="R364" s="288"/>
      <c r="S364" s="227"/>
      <c r="T364" s="227"/>
      <c r="U364" s="227"/>
      <c r="V364" s="230"/>
      <c r="W364" s="231"/>
      <c r="X364" s="230"/>
      <c r="Y364" s="298"/>
      <c r="Z364" s="370">
        <f t="shared" si="77"/>
        <v>0</v>
      </c>
      <c r="AA364" s="294">
        <f t="shared" si="80"/>
        <v>0</v>
      </c>
      <c r="AB364" s="294">
        <f t="shared" si="81"/>
        <v>0</v>
      </c>
      <c r="AC364" s="295">
        <f t="shared" si="82"/>
        <v>0</v>
      </c>
      <c r="AD364" s="296">
        <f t="shared" si="83"/>
        <v>0</v>
      </c>
      <c r="AE364" s="277">
        <f t="shared" si="84"/>
        <v>0</v>
      </c>
      <c r="AF364" s="297">
        <f t="shared" si="85"/>
        <v>0</v>
      </c>
      <c r="AG364" s="170">
        <f t="shared" si="86"/>
        <v>0</v>
      </c>
      <c r="AH364" s="269">
        <f t="shared" si="87"/>
        <v>0</v>
      </c>
      <c r="AI364" s="277">
        <f t="shared" si="88"/>
        <v>0</v>
      </c>
      <c r="AJ364" s="170"/>
    </row>
    <row r="365" spans="1:36" ht="26.25" customHeight="1" hidden="1">
      <c r="A365" s="1"/>
      <c r="B365" s="228"/>
      <c r="C365" s="228"/>
      <c r="D365" s="228"/>
      <c r="E365" s="228"/>
      <c r="F365" s="227"/>
      <c r="G365" s="272"/>
      <c r="H365" s="273"/>
      <c r="I365" s="227"/>
      <c r="J365" s="284"/>
      <c r="K365" s="334"/>
      <c r="L365" s="273"/>
      <c r="M365" s="227"/>
      <c r="N365" s="242"/>
      <c r="O365" s="274"/>
      <c r="P365" s="227"/>
      <c r="Q365" s="227"/>
      <c r="R365" s="288"/>
      <c r="S365" s="227"/>
      <c r="T365" s="227"/>
      <c r="U365" s="227"/>
      <c r="V365" s="230"/>
      <c r="W365" s="231"/>
      <c r="X365" s="230"/>
      <c r="Y365" s="298">
        <f t="shared" si="79"/>
        <v>0</v>
      </c>
      <c r="Z365" s="370">
        <f t="shared" si="77"/>
        <v>0</v>
      </c>
      <c r="AA365" s="294">
        <f t="shared" si="80"/>
        <v>0</v>
      </c>
      <c r="AB365" s="294">
        <f t="shared" si="81"/>
        <v>0</v>
      </c>
      <c r="AC365" s="295">
        <f t="shared" si="82"/>
        <v>0</v>
      </c>
      <c r="AD365" s="296">
        <f t="shared" si="83"/>
        <v>0</v>
      </c>
      <c r="AE365" s="277">
        <f t="shared" si="84"/>
        <v>0</v>
      </c>
      <c r="AF365" s="297">
        <f t="shared" si="85"/>
        <v>0</v>
      </c>
      <c r="AG365" s="170">
        <f t="shared" si="86"/>
        <v>0</v>
      </c>
      <c r="AH365" s="269">
        <f t="shared" si="87"/>
        <v>0</v>
      </c>
      <c r="AI365" s="277">
        <f t="shared" si="88"/>
        <v>0</v>
      </c>
      <c r="AJ365" s="170"/>
    </row>
    <row r="366" spans="1:36" ht="12.75">
      <c r="A366" s="1">
        <v>240</v>
      </c>
      <c r="B366" s="228" t="s">
        <v>136</v>
      </c>
      <c r="C366" s="228">
        <v>57</v>
      </c>
      <c r="D366" s="228">
        <v>5</v>
      </c>
      <c r="E366" s="228">
        <v>3163.6</v>
      </c>
      <c r="F366" s="227"/>
      <c r="G366" s="272">
        <f>'[12]Расч по домам'!$Y$358</f>
        <v>0.5420593867779323</v>
      </c>
      <c r="H366" s="273">
        <f>'[11]Норм по домам'!$Q$363</f>
        <v>0.4177095116063957</v>
      </c>
      <c r="I366" s="227"/>
      <c r="J366" s="284">
        <f>'[14]Расч по домам'!$M$366</f>
        <v>0.07297248727193684</v>
      </c>
      <c r="K366" s="334">
        <f>'[16]Расч по домам'!$G$366</f>
        <v>0.0280884940533672</v>
      </c>
      <c r="L366" s="273">
        <v>0</v>
      </c>
      <c r="M366" s="227">
        <v>0</v>
      </c>
      <c r="N366" s="242">
        <v>0</v>
      </c>
      <c r="O366" s="274">
        <f>'[4]Расч. по домам на электр'!$P$358</f>
        <v>0.14842112070782157</v>
      </c>
      <c r="P366" s="227">
        <f>'[8]Расчет на дерат  и дез.'!$K$358</f>
        <v>0</v>
      </c>
      <c r="Q366" s="227">
        <f>'[18]Расч. по домам на электр'!$P$358</f>
        <v>0.24279175622708304</v>
      </c>
      <c r="R366" s="288">
        <v>0.5</v>
      </c>
      <c r="S366" s="227">
        <v>0</v>
      </c>
      <c r="T366" s="227">
        <f>'[25]Расч по домам на посыпку и расч'!$H$361</f>
        <v>0.01198478410146266</v>
      </c>
      <c r="U366" s="227">
        <f>'[3]Расч по домам'!$M$367</f>
        <v>0.08902116576052599</v>
      </c>
      <c r="V366" s="230">
        <f t="shared" si="78"/>
        <v>2.0530487065065253</v>
      </c>
      <c r="W366" s="231">
        <f t="shared" si="75"/>
        <v>2.1557011418318517</v>
      </c>
      <c r="X366" s="230">
        <f t="shared" si="76"/>
        <v>2.586841370198222</v>
      </c>
      <c r="Y366" s="298">
        <f t="shared" si="79"/>
        <v>2.7100242925886135</v>
      </c>
      <c r="Z366" s="370">
        <f t="shared" si="77"/>
        <v>2.269159096665107</v>
      </c>
      <c r="AA366" s="294">
        <f t="shared" si="80"/>
        <v>8183.731358759095</v>
      </c>
      <c r="AB366" s="294">
        <f t="shared" si="81"/>
        <v>6819.776132299246</v>
      </c>
      <c r="AC366" s="295">
        <f t="shared" si="82"/>
        <v>2.5868413701982225</v>
      </c>
      <c r="AD366" s="296">
        <f t="shared" si="83"/>
        <v>6495.024887904043</v>
      </c>
      <c r="AE366" s="277">
        <f t="shared" si="84"/>
        <v>2.7161834387081334</v>
      </c>
      <c r="AF366" s="297">
        <f t="shared" si="85"/>
        <v>0</v>
      </c>
      <c r="AG366" s="170">
        <f t="shared" si="86"/>
        <v>8592.917926697051</v>
      </c>
      <c r="AH366" s="269">
        <f t="shared" si="87"/>
        <v>103115.01512036461</v>
      </c>
      <c r="AI366" s="277">
        <f t="shared" si="88"/>
        <v>3.205096457675597</v>
      </c>
      <c r="AJ366" s="170"/>
    </row>
    <row r="367" spans="1:36" ht="12.75">
      <c r="A367" s="1"/>
      <c r="B367" s="228" t="s">
        <v>107</v>
      </c>
      <c r="C367" s="228">
        <v>2</v>
      </c>
      <c r="D367" s="228">
        <v>1</v>
      </c>
      <c r="E367" s="228">
        <v>210.6</v>
      </c>
      <c r="F367" s="227"/>
      <c r="G367" s="272">
        <f>'[12]Расч по домам'!$Y$359</f>
        <v>0</v>
      </c>
      <c r="H367" s="273">
        <v>0</v>
      </c>
      <c r="I367" s="227"/>
      <c r="J367" s="284">
        <f>'[14]Расч по домам'!$M$367</f>
        <v>0</v>
      </c>
      <c r="K367" s="334">
        <v>0</v>
      </c>
      <c r="L367" s="273">
        <v>0</v>
      </c>
      <c r="M367" s="227">
        <v>0</v>
      </c>
      <c r="N367" s="242">
        <v>0</v>
      </c>
      <c r="O367" s="274">
        <v>0</v>
      </c>
      <c r="P367" s="227">
        <f>'[8]Расчет на дерат  и дез.'!$J$359</f>
        <v>0</v>
      </c>
      <c r="Q367" s="227">
        <v>0</v>
      </c>
      <c r="R367" s="288">
        <v>0</v>
      </c>
      <c r="S367" s="227">
        <v>0</v>
      </c>
      <c r="T367" s="227">
        <v>0</v>
      </c>
      <c r="U367" s="227">
        <f>'[3]Расч по домам'!$M$368</f>
        <v>0</v>
      </c>
      <c r="V367" s="230">
        <f t="shared" si="78"/>
        <v>0</v>
      </c>
      <c r="W367" s="231">
        <f t="shared" si="75"/>
        <v>0</v>
      </c>
      <c r="X367" s="230">
        <f t="shared" si="76"/>
        <v>0</v>
      </c>
      <c r="Y367" s="298">
        <f t="shared" si="79"/>
        <v>0</v>
      </c>
      <c r="Z367" s="370">
        <f t="shared" si="77"/>
        <v>0</v>
      </c>
      <c r="AA367" s="294">
        <f t="shared" si="80"/>
        <v>0</v>
      </c>
      <c r="AB367" s="294">
        <f t="shared" si="81"/>
        <v>0</v>
      </c>
      <c r="AC367" s="295">
        <f t="shared" si="82"/>
        <v>0</v>
      </c>
      <c r="AD367" s="296">
        <f t="shared" si="83"/>
        <v>0</v>
      </c>
      <c r="AE367" s="277">
        <f t="shared" si="84"/>
        <v>0</v>
      </c>
      <c r="AF367" s="297">
        <f t="shared" si="85"/>
        <v>0</v>
      </c>
      <c r="AG367" s="170">
        <f t="shared" si="86"/>
        <v>0</v>
      </c>
      <c r="AH367" s="269">
        <f t="shared" si="87"/>
        <v>0</v>
      </c>
      <c r="AI367" s="277">
        <f t="shared" si="88"/>
        <v>0</v>
      </c>
      <c r="AJ367" s="170"/>
    </row>
    <row r="368" spans="1:36" ht="12.75" hidden="1">
      <c r="A368" s="1"/>
      <c r="B368" s="228" t="s">
        <v>50</v>
      </c>
      <c r="C368" s="228">
        <v>4</v>
      </c>
      <c r="D368" s="228">
        <v>1</v>
      </c>
      <c r="E368" s="228">
        <v>34.2</v>
      </c>
      <c r="F368" s="227"/>
      <c r="G368" s="272">
        <f>'[12]Расч по домам'!$Y$360</f>
        <v>0</v>
      </c>
      <c r="H368" s="273"/>
      <c r="I368" s="227"/>
      <c r="J368" s="284">
        <f>'[14]Расч по домам'!$M$368</f>
        <v>0</v>
      </c>
      <c r="K368" s="334">
        <v>0</v>
      </c>
      <c r="L368" s="273">
        <v>0</v>
      </c>
      <c r="M368" s="227">
        <v>0</v>
      </c>
      <c r="N368" s="242">
        <v>0</v>
      </c>
      <c r="O368" s="274"/>
      <c r="P368" s="227">
        <f>'[8]Расчет на дерат  и дез.'!$K$360</f>
        <v>0</v>
      </c>
      <c r="Q368" s="227"/>
      <c r="R368" s="288">
        <v>0.5</v>
      </c>
      <c r="S368" s="227">
        <f>'[13]Расч по домам'!$AA$360</f>
        <v>0</v>
      </c>
      <c r="T368" s="227">
        <f>'[25]Расч по домам на посыпку и расч'!$H$361</f>
        <v>0.01198478410146266</v>
      </c>
      <c r="U368" s="227">
        <f>'[3]Расч по домам'!$M$369</f>
        <v>0</v>
      </c>
      <c r="V368" s="230">
        <f t="shared" si="78"/>
        <v>0.5119847841014626</v>
      </c>
      <c r="W368" s="231">
        <f t="shared" si="75"/>
        <v>0.5375840233065358</v>
      </c>
      <c r="X368" s="230">
        <f t="shared" si="76"/>
        <v>0.6451008279678428</v>
      </c>
      <c r="Y368" s="298">
        <f t="shared" si="79"/>
        <v>0.6758199150139308</v>
      </c>
      <c r="Z368" s="370">
        <f t="shared" si="77"/>
        <v>0.5658779192700377</v>
      </c>
      <c r="AA368" s="294">
        <f t="shared" si="80"/>
        <v>22.062448316500227</v>
      </c>
      <c r="AB368" s="294">
        <f t="shared" si="81"/>
        <v>18.385373597083525</v>
      </c>
      <c r="AC368" s="295">
        <f t="shared" si="82"/>
        <v>0.6451008279678428</v>
      </c>
      <c r="AD368" s="296">
        <f t="shared" si="83"/>
        <v>17.509879616270023</v>
      </c>
      <c r="AE368" s="277">
        <f t="shared" si="84"/>
        <v>0.677355869366235</v>
      </c>
      <c r="AF368" s="297">
        <f t="shared" si="85"/>
        <v>0</v>
      </c>
      <c r="AG368" s="170">
        <f t="shared" si="86"/>
        <v>23.16557073232524</v>
      </c>
      <c r="AH368" s="269">
        <f t="shared" si="87"/>
        <v>277.9868487879029</v>
      </c>
      <c r="AI368" s="277">
        <f t="shared" si="88"/>
        <v>0.7992799258521573</v>
      </c>
      <c r="AJ368" s="170"/>
    </row>
    <row r="369" spans="1:36" ht="0.75" customHeight="1" hidden="1">
      <c r="A369" s="1"/>
      <c r="B369" s="228" t="s">
        <v>50</v>
      </c>
      <c r="C369" s="228">
        <v>10</v>
      </c>
      <c r="D369" s="228">
        <v>1</v>
      </c>
      <c r="E369" s="228">
        <v>0</v>
      </c>
      <c r="F369" s="227"/>
      <c r="G369" s="272">
        <f>'[12]Расч по домам'!$Y$361</f>
        <v>0</v>
      </c>
      <c r="H369" s="273"/>
      <c r="I369" s="227"/>
      <c r="J369" s="284">
        <f>'[14]Расч по домам'!$M$369</f>
        <v>0</v>
      </c>
      <c r="K369" s="334">
        <v>0</v>
      </c>
      <c r="L369" s="273">
        <v>0</v>
      </c>
      <c r="M369" s="227">
        <v>0</v>
      </c>
      <c r="N369" s="242">
        <v>0</v>
      </c>
      <c r="O369" s="274"/>
      <c r="P369" s="227">
        <f>'[8]Расчет на дерат  и дез.'!$K$361</f>
        <v>0</v>
      </c>
      <c r="Q369" s="227"/>
      <c r="R369" s="288">
        <v>0</v>
      </c>
      <c r="S369" s="227">
        <f>'[13]Расч по домам'!$AA$361</f>
        <v>0</v>
      </c>
      <c r="T369" s="227">
        <v>0</v>
      </c>
      <c r="U369" s="227">
        <f>'[3]Расч по домам'!$M$370</f>
        <v>0</v>
      </c>
      <c r="V369" s="230">
        <f t="shared" si="78"/>
        <v>0</v>
      </c>
      <c r="W369" s="231">
        <f t="shared" si="75"/>
        <v>0</v>
      </c>
      <c r="X369" s="230">
        <f t="shared" si="76"/>
        <v>0</v>
      </c>
      <c r="Y369" s="298">
        <f t="shared" si="79"/>
        <v>0</v>
      </c>
      <c r="Z369" s="370">
        <f t="shared" si="77"/>
        <v>0</v>
      </c>
      <c r="AA369" s="294">
        <f t="shared" si="80"/>
        <v>0</v>
      </c>
      <c r="AB369" s="294">
        <f t="shared" si="81"/>
        <v>0</v>
      </c>
      <c r="AC369" s="295">
        <f t="shared" si="82"/>
        <v>0</v>
      </c>
      <c r="AD369" s="296">
        <f t="shared" si="83"/>
        <v>0</v>
      </c>
      <c r="AE369" s="277">
        <f t="shared" si="84"/>
        <v>0</v>
      </c>
      <c r="AF369" s="297">
        <f t="shared" si="85"/>
        <v>0</v>
      </c>
      <c r="AG369" s="170">
        <f t="shared" si="86"/>
        <v>0</v>
      </c>
      <c r="AH369" s="269">
        <f t="shared" si="87"/>
        <v>0</v>
      </c>
      <c r="AI369" s="277">
        <f t="shared" si="88"/>
        <v>0</v>
      </c>
      <c r="AJ369" s="170"/>
    </row>
    <row r="370" spans="1:36" ht="15" customHeight="1" hidden="1">
      <c r="A370" s="1"/>
      <c r="B370" s="228" t="s">
        <v>50</v>
      </c>
      <c r="C370" s="228">
        <v>12</v>
      </c>
      <c r="D370" s="228">
        <v>1</v>
      </c>
      <c r="E370" s="228">
        <v>0</v>
      </c>
      <c r="F370" s="227"/>
      <c r="G370" s="272">
        <f>'[12]Расч по домам'!$Y$362</f>
        <v>0</v>
      </c>
      <c r="H370" s="273"/>
      <c r="I370" s="227"/>
      <c r="J370" s="284">
        <f>'[14]Расч по домам'!$M$370</f>
        <v>0</v>
      </c>
      <c r="K370" s="334">
        <v>0</v>
      </c>
      <c r="L370" s="273">
        <v>0</v>
      </c>
      <c r="M370" s="227">
        <v>0</v>
      </c>
      <c r="N370" s="242">
        <v>0</v>
      </c>
      <c r="O370" s="274"/>
      <c r="P370" s="227">
        <f>'[8]Расчет на дерат  и дез.'!$K$362</f>
        <v>0</v>
      </c>
      <c r="Q370" s="227"/>
      <c r="R370" s="288">
        <v>0</v>
      </c>
      <c r="S370" s="227">
        <f>'[13]Расч по домам'!$AA$362</f>
        <v>0</v>
      </c>
      <c r="T370" s="227">
        <v>0</v>
      </c>
      <c r="U370" s="227">
        <f>'[3]Расч по домам'!$M$371</f>
        <v>0</v>
      </c>
      <c r="V370" s="230">
        <f t="shared" si="78"/>
        <v>0</v>
      </c>
      <c r="W370" s="231">
        <f t="shared" si="75"/>
        <v>0</v>
      </c>
      <c r="X370" s="230">
        <f t="shared" si="76"/>
        <v>0</v>
      </c>
      <c r="Y370" s="298">
        <f t="shared" si="79"/>
        <v>0</v>
      </c>
      <c r="Z370" s="370">
        <f t="shared" si="77"/>
        <v>0</v>
      </c>
      <c r="AA370" s="294">
        <f t="shared" si="80"/>
        <v>0</v>
      </c>
      <c r="AB370" s="294">
        <f t="shared" si="81"/>
        <v>0</v>
      </c>
      <c r="AC370" s="295">
        <f t="shared" si="82"/>
        <v>0</v>
      </c>
      <c r="AD370" s="296">
        <f t="shared" si="83"/>
        <v>0</v>
      </c>
      <c r="AE370" s="277">
        <f t="shared" si="84"/>
        <v>0</v>
      </c>
      <c r="AF370" s="297">
        <f t="shared" si="85"/>
        <v>0</v>
      </c>
      <c r="AG370" s="170">
        <f t="shared" si="86"/>
        <v>0</v>
      </c>
      <c r="AH370" s="269">
        <f t="shared" si="87"/>
        <v>0</v>
      </c>
      <c r="AI370" s="277">
        <f t="shared" si="88"/>
        <v>0</v>
      </c>
      <c r="AJ370" s="170"/>
    </row>
    <row r="371" spans="1:36" ht="12.75">
      <c r="A371" s="1">
        <v>241</v>
      </c>
      <c r="B371" s="228" t="s">
        <v>108</v>
      </c>
      <c r="C371" s="228">
        <v>2</v>
      </c>
      <c r="D371" s="228">
        <v>5</v>
      </c>
      <c r="E371" s="228">
        <v>1724.4</v>
      </c>
      <c r="F371" s="227"/>
      <c r="G371" s="272">
        <f>'[12]Расч по домам'!$Y$363</f>
        <v>0.5109091976803525</v>
      </c>
      <c r="H371" s="273">
        <f>'[11]Норм по домам'!$Q$368</f>
        <v>0.41770951160639574</v>
      </c>
      <c r="I371" s="227"/>
      <c r="J371" s="284">
        <f>'[14]Расч по домам'!$M$371</f>
        <v>0.07297248727193684</v>
      </c>
      <c r="K371" s="334">
        <f>'[16]Расч по домам'!$G$371</f>
        <v>0.0280884940533672</v>
      </c>
      <c r="L371" s="273">
        <v>0</v>
      </c>
      <c r="M371" s="227">
        <v>0</v>
      </c>
      <c r="N371" s="242">
        <v>0</v>
      </c>
      <c r="O371" s="274">
        <f>'[4]Расч. по домам на электр'!$P$363</f>
        <v>0.04459226197617962</v>
      </c>
      <c r="P371" s="227">
        <f>'[8]Расчет на дерат  и дез.'!$K$363</f>
        <v>0</v>
      </c>
      <c r="Q371" s="227">
        <f>'[18]Расч. по домам на электр'!$P$363</f>
        <v>0.22271398747390392</v>
      </c>
      <c r="R371" s="288">
        <v>0.5</v>
      </c>
      <c r="S371" s="227">
        <v>0</v>
      </c>
      <c r="T371" s="227">
        <f>'[25]Расч по домам на посыпку и расч'!$H$361</f>
        <v>0.01198478410146266</v>
      </c>
      <c r="U371" s="227">
        <f>'[3]Расч по домам'!$M$372</f>
        <v>0.0816595221526328</v>
      </c>
      <c r="V371" s="230">
        <f t="shared" si="78"/>
        <v>1.8906302463162312</v>
      </c>
      <c r="W371" s="231">
        <f t="shared" si="75"/>
        <v>1.985161758632043</v>
      </c>
      <c r="X371" s="230">
        <f t="shared" si="76"/>
        <v>2.3821941103584514</v>
      </c>
      <c r="Y371" s="298">
        <f t="shared" si="79"/>
        <v>2.4956319251374253</v>
      </c>
      <c r="Z371" s="370">
        <f t="shared" si="77"/>
        <v>2.089643956454782</v>
      </c>
      <c r="AA371" s="294">
        <f t="shared" si="80"/>
        <v>4107.855523902113</v>
      </c>
      <c r="AB371" s="294">
        <f t="shared" si="81"/>
        <v>3423.212936585095</v>
      </c>
      <c r="AC371" s="295">
        <f t="shared" si="82"/>
        <v>2.3821941103584514</v>
      </c>
      <c r="AD371" s="296">
        <f t="shared" si="83"/>
        <v>3260.2027967477093</v>
      </c>
      <c r="AE371" s="277">
        <f t="shared" si="84"/>
        <v>2.501303815876374</v>
      </c>
      <c r="AF371" s="297">
        <f t="shared" si="85"/>
        <v>0</v>
      </c>
      <c r="AG371" s="170">
        <f t="shared" si="86"/>
        <v>4313.24830009722</v>
      </c>
      <c r="AH371" s="269">
        <f t="shared" si="87"/>
        <v>51758.97960116663</v>
      </c>
      <c r="AI371" s="277">
        <f t="shared" si="88"/>
        <v>2.951538502734121</v>
      </c>
      <c r="AJ371" s="170"/>
    </row>
    <row r="372" spans="1:36" ht="12.75">
      <c r="A372" s="1">
        <v>242</v>
      </c>
      <c r="B372" s="228" t="s">
        <v>108</v>
      </c>
      <c r="C372" s="228">
        <v>6</v>
      </c>
      <c r="D372" s="228">
        <v>5</v>
      </c>
      <c r="E372" s="228">
        <v>1675.4</v>
      </c>
      <c r="F372" s="227"/>
      <c r="G372" s="272">
        <f>'[12]Расч по домам'!$Y$364</f>
        <v>0.5945624028490708</v>
      </c>
      <c r="H372" s="273">
        <f>'[11]Норм по домам'!$Q$369</f>
        <v>0.45289660838058926</v>
      </c>
      <c r="I372" s="227"/>
      <c r="J372" s="284">
        <f>'[14]Расч по домам'!$M$372</f>
        <v>0.07297248727193682</v>
      </c>
      <c r="K372" s="334">
        <f>'[16]Расч по домам'!$G$372</f>
        <v>0.0280884940533672</v>
      </c>
      <c r="L372" s="273">
        <v>0</v>
      </c>
      <c r="M372" s="227">
        <v>0</v>
      </c>
      <c r="N372" s="242">
        <v>0</v>
      </c>
      <c r="O372" s="274">
        <f>'[4]Расч. по домам на электр'!$P$364</f>
        <v>0.041668594495876086</v>
      </c>
      <c r="P372" s="227">
        <f>'[8]Расчет на дерат  и дез.'!$K$364</f>
        <v>0.017924253846748627</v>
      </c>
      <c r="Q372" s="227">
        <f>'[18]Расч. по домам на электр'!$P$364</f>
        <v>0.11461382356452188</v>
      </c>
      <c r="R372" s="288">
        <v>0.5</v>
      </c>
      <c r="S372" s="227">
        <v>0</v>
      </c>
      <c r="T372" s="227">
        <f>'[25]Расч по домам на посыпку и расч'!$H$361</f>
        <v>0.01198478410146266</v>
      </c>
      <c r="U372" s="227">
        <f>'[3]Расч по домам'!$M$373</f>
        <v>0</v>
      </c>
      <c r="V372" s="230">
        <f t="shared" si="78"/>
        <v>1.8347114485635734</v>
      </c>
      <c r="W372" s="231">
        <f t="shared" si="75"/>
        <v>1.9264470209917521</v>
      </c>
      <c r="X372" s="230">
        <f t="shared" si="76"/>
        <v>2.3117364251901025</v>
      </c>
      <c r="Y372" s="298">
        <f t="shared" si="79"/>
        <v>2.421819112103917</v>
      </c>
      <c r="Z372" s="370">
        <f t="shared" si="77"/>
        <v>2.0278389694650025</v>
      </c>
      <c r="AA372" s="294">
        <f t="shared" si="80"/>
        <v>3873.083206763498</v>
      </c>
      <c r="AB372" s="294">
        <f t="shared" si="81"/>
        <v>3227.5693389695816</v>
      </c>
      <c r="AC372" s="295">
        <f t="shared" si="82"/>
        <v>2.311736425190102</v>
      </c>
      <c r="AD372" s="296">
        <f t="shared" si="83"/>
        <v>3073.875560923411</v>
      </c>
      <c r="AE372" s="277">
        <f t="shared" si="84"/>
        <v>2.4273232464496077</v>
      </c>
      <c r="AF372" s="297">
        <f t="shared" si="85"/>
        <v>0</v>
      </c>
      <c r="AG372" s="170">
        <f t="shared" si="86"/>
        <v>4066.737367101673</v>
      </c>
      <c r="AH372" s="269">
        <f t="shared" si="87"/>
        <v>48800.84840522008</v>
      </c>
      <c r="AI372" s="277">
        <f t="shared" si="88"/>
        <v>2.864241430810537</v>
      </c>
      <c r="AJ372" s="170"/>
    </row>
    <row r="373" spans="1:36" ht="12.75">
      <c r="A373" s="1">
        <v>243</v>
      </c>
      <c r="B373" s="228" t="s">
        <v>108</v>
      </c>
      <c r="C373" s="228">
        <v>10</v>
      </c>
      <c r="D373" s="228">
        <v>5</v>
      </c>
      <c r="E373" s="228">
        <v>3862</v>
      </c>
      <c r="F373" s="227"/>
      <c r="G373" s="272">
        <f>'[12]Расч по домам'!$Y$365</f>
        <v>0.3537148758846885</v>
      </c>
      <c r="H373" s="273">
        <f>'[11]Норм по домам'!$Q$370</f>
        <v>0.4528966083805893</v>
      </c>
      <c r="I373" s="227"/>
      <c r="J373" s="284">
        <f>'[14]Расч по домам'!$M$373</f>
        <v>0.07297248727193684</v>
      </c>
      <c r="K373" s="334">
        <f>'[16]Расч по домам'!$G$373</f>
        <v>0.0280884940533672</v>
      </c>
      <c r="L373" s="273">
        <v>0</v>
      </c>
      <c r="M373" s="227">
        <v>0</v>
      </c>
      <c r="N373" s="242">
        <v>0</v>
      </c>
      <c r="O373" s="274">
        <f>'[4]Расч. по домам на электр'!$P$365</f>
        <v>0.11686917028280266</v>
      </c>
      <c r="P373" s="227">
        <f>'[8]Расчет на дерат  и дез.'!$K$365</f>
        <v>0.020101816481636225</v>
      </c>
      <c r="Q373" s="227">
        <f>'[18]Расч. по домам на электр'!$P$365</f>
        <v>0.19888555152770582</v>
      </c>
      <c r="R373" s="288">
        <v>0.5</v>
      </c>
      <c r="S373" s="227">
        <v>0</v>
      </c>
      <c r="T373" s="227">
        <f>'[25]Расч по домам на посыпку и расч'!$H$361</f>
        <v>0.01198478410146266</v>
      </c>
      <c r="U373" s="227">
        <f>'[3]Расч по домам'!$M$374</f>
        <v>0</v>
      </c>
      <c r="V373" s="230">
        <f t="shared" si="78"/>
        <v>1.7555137879841891</v>
      </c>
      <c r="W373" s="231">
        <f t="shared" si="75"/>
        <v>1.8432894773833985</v>
      </c>
      <c r="X373" s="230">
        <f t="shared" si="76"/>
        <v>2.2119473728600783</v>
      </c>
      <c r="Y373" s="298">
        <f t="shared" si="79"/>
        <v>2.3172782001391297</v>
      </c>
      <c r="Z373" s="370">
        <f t="shared" si="77"/>
        <v>1.9403047130351565</v>
      </c>
      <c r="AA373" s="294">
        <f t="shared" si="80"/>
        <v>8542.540753985622</v>
      </c>
      <c r="AB373" s="294">
        <f t="shared" si="81"/>
        <v>7118.783961654685</v>
      </c>
      <c r="AC373" s="295">
        <f t="shared" si="82"/>
        <v>2.2119473728600787</v>
      </c>
      <c r="AD373" s="296">
        <f t="shared" si="83"/>
        <v>6779.794249194938</v>
      </c>
      <c r="AE373" s="277">
        <f t="shared" si="84"/>
        <v>2.322544741503082</v>
      </c>
      <c r="AF373" s="297">
        <f t="shared" si="85"/>
        <v>0</v>
      </c>
      <c r="AG373" s="170">
        <f t="shared" si="86"/>
        <v>8969.667791684904</v>
      </c>
      <c r="AH373" s="269">
        <f t="shared" si="87"/>
        <v>107636.01350021885</v>
      </c>
      <c r="AI373" s="277">
        <f t="shared" si="88"/>
        <v>2.7406027949736367</v>
      </c>
      <c r="AJ373" s="170"/>
    </row>
    <row r="374" spans="1:36" ht="12" customHeight="1">
      <c r="A374" s="1">
        <v>244</v>
      </c>
      <c r="B374" s="228" t="s">
        <v>93</v>
      </c>
      <c r="C374" s="228">
        <v>72</v>
      </c>
      <c r="D374" s="228">
        <v>5</v>
      </c>
      <c r="E374" s="228">
        <v>2408.4</v>
      </c>
      <c r="F374" s="227"/>
      <c r="G374" s="272">
        <f>'[12]Расч по домам'!$Y$366</f>
        <v>0.6835481474173725</v>
      </c>
      <c r="H374" s="273">
        <f>'[11]Норм по домам'!$Q$371</f>
        <v>0.45289660838058926</v>
      </c>
      <c r="I374" s="227"/>
      <c r="J374" s="284">
        <f>'[14]Расч по домам'!$M$374</f>
        <v>0.07297248727193684</v>
      </c>
      <c r="K374" s="334">
        <f>'[16]Расч по домам'!$G$374</f>
        <v>0.028088494053367205</v>
      </c>
      <c r="L374" s="273">
        <v>0</v>
      </c>
      <c r="M374" s="227">
        <v>0</v>
      </c>
      <c r="N374" s="242">
        <v>0</v>
      </c>
      <c r="O374" s="274">
        <f>'[4]Расч. по домам на электр'!$P$366</f>
        <v>0.09388172049168904</v>
      </c>
      <c r="P374" s="227">
        <f>'[8]Расчет на дерат  и дез.'!$K$366</f>
        <v>0.020202399447609185</v>
      </c>
      <c r="Q374" s="227">
        <f>'[18]Расч. по домам на электр'!$P$366</f>
        <v>0.15946188340807171</v>
      </c>
      <c r="R374" s="288">
        <v>0.5</v>
      </c>
      <c r="S374" s="227">
        <v>0</v>
      </c>
      <c r="T374" s="227">
        <f>'[25]Расч по домам на посыпку и расч'!$H$361</f>
        <v>0.01198478410146266</v>
      </c>
      <c r="U374" s="227">
        <f>'[3]Расч по домам'!$M$375</f>
        <v>0</v>
      </c>
      <c r="V374" s="230">
        <f aca="true" t="shared" si="89" ref="V374:V388">U374+T374+S374+R374+Q374+P374+O374+N374+M374+L374+K374+J374+I374+H374+G374+F374</f>
        <v>2.0230365245720985</v>
      </c>
      <c r="W374" s="231">
        <f t="shared" si="75"/>
        <v>2.1241883508007033</v>
      </c>
      <c r="X374" s="230">
        <f t="shared" si="76"/>
        <v>2.5490260209608437</v>
      </c>
      <c r="Y374" s="298">
        <f aca="true" t="shared" si="90" ref="Y374:Y414">V374*1.1*1.2</f>
        <v>2.6704082124351705</v>
      </c>
      <c r="Z374" s="370">
        <f t="shared" si="77"/>
        <v>2.235987737684951</v>
      </c>
      <c r="AA374" s="294">
        <f t="shared" si="80"/>
        <v>6139.0742688820965</v>
      </c>
      <c r="AB374" s="294">
        <f t="shared" si="81"/>
        <v>5115.895224068414</v>
      </c>
      <c r="AC374" s="295">
        <f t="shared" si="82"/>
        <v>2.5490260209608446</v>
      </c>
      <c r="AD374" s="296">
        <f t="shared" si="83"/>
        <v>4872.281165779442</v>
      </c>
      <c r="AE374" s="277">
        <f t="shared" si="84"/>
        <v>2.676477322008886</v>
      </c>
      <c r="AF374" s="297">
        <f t="shared" si="85"/>
        <v>0</v>
      </c>
      <c r="AG374" s="170">
        <f t="shared" si="86"/>
        <v>6446.027982326202</v>
      </c>
      <c r="AH374" s="269">
        <f t="shared" si="87"/>
        <v>77352.33578791442</v>
      </c>
      <c r="AI374" s="277">
        <f t="shared" si="88"/>
        <v>3.1582432399704854</v>
      </c>
      <c r="AJ374" s="170"/>
    </row>
    <row r="375" spans="1:36" ht="14.25" customHeight="1" hidden="1">
      <c r="A375" s="1"/>
      <c r="B375" s="228" t="s">
        <v>53</v>
      </c>
      <c r="C375" s="228">
        <v>6</v>
      </c>
      <c r="D375" s="228">
        <v>1</v>
      </c>
      <c r="E375" s="228">
        <v>113.2</v>
      </c>
      <c r="F375" s="227"/>
      <c r="G375" s="272"/>
      <c r="H375" s="273"/>
      <c r="I375" s="227"/>
      <c r="J375" s="284"/>
      <c r="K375" s="334"/>
      <c r="L375" s="273"/>
      <c r="M375" s="227"/>
      <c r="N375" s="242"/>
      <c r="O375" s="274"/>
      <c r="P375" s="227"/>
      <c r="Q375" s="227"/>
      <c r="R375" s="288"/>
      <c r="S375" s="227"/>
      <c r="T375" s="227">
        <f>'[25]Расч по домам на посыпку и расч'!$H$361</f>
        <v>0.01198478410146266</v>
      </c>
      <c r="U375" s="227"/>
      <c r="V375" s="230"/>
      <c r="W375" s="231"/>
      <c r="X375" s="230"/>
      <c r="Y375" s="298">
        <f t="shared" si="90"/>
        <v>0</v>
      </c>
      <c r="Z375" s="370">
        <f aca="true" t="shared" si="91" ref="Z375:Z414">W375/0.95</f>
        <v>0</v>
      </c>
      <c r="AA375" s="294">
        <f t="shared" si="80"/>
        <v>0</v>
      </c>
      <c r="AB375" s="294">
        <f t="shared" si="81"/>
        <v>0</v>
      </c>
      <c r="AC375" s="295">
        <f t="shared" si="82"/>
        <v>0.01510082796784295</v>
      </c>
      <c r="AD375" s="296">
        <f t="shared" si="83"/>
        <v>0</v>
      </c>
      <c r="AE375" s="277">
        <f t="shared" si="84"/>
        <v>0</v>
      </c>
      <c r="AF375" s="297">
        <f t="shared" si="85"/>
        <v>0</v>
      </c>
      <c r="AG375" s="170">
        <f t="shared" si="86"/>
        <v>0</v>
      </c>
      <c r="AH375" s="269">
        <f t="shared" si="87"/>
        <v>0</v>
      </c>
      <c r="AI375" s="277">
        <f t="shared" si="88"/>
        <v>0</v>
      </c>
      <c r="AJ375" s="170"/>
    </row>
    <row r="376" spans="1:36" ht="12.75">
      <c r="A376" s="1">
        <v>245</v>
      </c>
      <c r="B376" s="228" t="s">
        <v>90</v>
      </c>
      <c r="C376" s="228">
        <v>36</v>
      </c>
      <c r="D376" s="228">
        <v>2</v>
      </c>
      <c r="E376" s="228">
        <v>618.2</v>
      </c>
      <c r="F376" s="227"/>
      <c r="G376" s="272">
        <f>'[12]Расч по домам'!$Y$368</f>
        <v>0.401142699881376</v>
      </c>
      <c r="H376" s="273">
        <f>'[11]Норм по домам'!$Q$373</f>
        <v>0.4528966083805893</v>
      </c>
      <c r="I376" s="227"/>
      <c r="J376" s="284">
        <f>'[14]Расч по домам'!$M$376</f>
        <v>0.07297248727193684</v>
      </c>
      <c r="K376" s="334">
        <f>'[16]Расч по домам'!$G$376</f>
        <v>0.028088494053367205</v>
      </c>
      <c r="L376" s="273">
        <v>0</v>
      </c>
      <c r="M376" s="227">
        <v>0</v>
      </c>
      <c r="N376" s="242">
        <v>0</v>
      </c>
      <c r="O376" s="274">
        <f>'[4]Расч. по домам на электр'!$P$368</f>
        <v>0.08951445985192456</v>
      </c>
      <c r="P376" s="227">
        <f>'[8]Расчет на дерат  и дез.'!$K$368</f>
        <v>0</v>
      </c>
      <c r="Q376" s="227">
        <f>'[18]Расч. по домам на электр'!$P$368</f>
        <v>0.20707861533484306</v>
      </c>
      <c r="R376" s="288">
        <v>0.5</v>
      </c>
      <c r="S376" s="227">
        <v>0</v>
      </c>
      <c r="T376" s="227">
        <f>'[25]Расч по домам на посыпку и расч'!$H$361</f>
        <v>0.01198478410146266</v>
      </c>
      <c r="U376" s="227">
        <f>'[3]Расч по домам'!$M$377</f>
        <v>0.11458031077517326</v>
      </c>
      <c r="V376" s="230">
        <f t="shared" si="89"/>
        <v>1.8782584596506728</v>
      </c>
      <c r="W376" s="231">
        <f aca="true" t="shared" si="92" ref="W376:W414">V376*1.05</f>
        <v>1.9721713826332066</v>
      </c>
      <c r="X376" s="230">
        <f aca="true" t="shared" si="93" ref="X376:X414">W376*1.2</f>
        <v>2.366605659159848</v>
      </c>
      <c r="Y376" s="298">
        <f t="shared" si="90"/>
        <v>2.4793011667388885</v>
      </c>
      <c r="Z376" s="370">
        <f t="shared" si="91"/>
        <v>2.075969876456007</v>
      </c>
      <c r="AA376" s="294">
        <f t="shared" si="80"/>
        <v>1463.0356184926181</v>
      </c>
      <c r="AB376" s="294">
        <f t="shared" si="81"/>
        <v>1219.1963487438484</v>
      </c>
      <c r="AC376" s="295">
        <f t="shared" si="82"/>
        <v>2.366605659159848</v>
      </c>
      <c r="AD376" s="296">
        <f t="shared" si="83"/>
        <v>1161.139379756046</v>
      </c>
      <c r="AE376" s="277">
        <f t="shared" si="84"/>
        <v>2.4849359421178403</v>
      </c>
      <c r="AF376" s="297">
        <f t="shared" si="85"/>
        <v>0</v>
      </c>
      <c r="AG376" s="170">
        <f t="shared" si="86"/>
        <v>1536.187399417249</v>
      </c>
      <c r="AH376" s="269">
        <f t="shared" si="87"/>
        <v>18434.248793006987</v>
      </c>
      <c r="AI376" s="277">
        <f t="shared" si="88"/>
        <v>2.9322244116990515</v>
      </c>
      <c r="AJ376" s="170"/>
    </row>
    <row r="377" spans="1:36" ht="12.75">
      <c r="A377" s="1">
        <v>246</v>
      </c>
      <c r="B377" s="228" t="s">
        <v>90</v>
      </c>
      <c r="C377" s="228">
        <v>38</v>
      </c>
      <c r="D377" s="228">
        <v>2</v>
      </c>
      <c r="E377" s="228">
        <v>673.6</v>
      </c>
      <c r="F377" s="227"/>
      <c r="G377" s="272">
        <f>'[12]Расч по домам'!$Y$369</f>
        <v>0.4365072320110847</v>
      </c>
      <c r="H377" s="273">
        <f>'[11]Норм по домам'!$Q$374</f>
        <v>0.4528966083805893</v>
      </c>
      <c r="I377" s="227"/>
      <c r="J377" s="284">
        <f>'[14]Расч по домам'!$M$377</f>
        <v>0.07297248727193682</v>
      </c>
      <c r="K377" s="334">
        <f>'[16]Расч по домам'!$G$377</f>
        <v>0.0280884940533672</v>
      </c>
      <c r="L377" s="273">
        <v>0</v>
      </c>
      <c r="M377" s="227">
        <v>0</v>
      </c>
      <c r="N377" s="242">
        <v>0</v>
      </c>
      <c r="O377" s="274">
        <f>'[4]Расч. по домам на электр'!$P$369</f>
        <v>0.10376320746989924</v>
      </c>
      <c r="P377" s="227">
        <f>'[8]Расчет на дерат  и дез.'!$K$369</f>
        <v>0</v>
      </c>
      <c r="Q377" s="227">
        <f>'[18]Расч. по домам на электр'!$P$369</f>
        <v>0.19004750593824227</v>
      </c>
      <c r="R377" s="288">
        <v>0.5</v>
      </c>
      <c r="S377" s="227">
        <v>0</v>
      </c>
      <c r="T377" s="227">
        <f>'[25]Расч по домам на посыпку и расч'!$H$361</f>
        <v>0.01198478410146266</v>
      </c>
      <c r="U377" s="227">
        <f>'[3]Расч по домам'!$M$378</f>
        <v>0.113919750293913</v>
      </c>
      <c r="V377" s="230">
        <f t="shared" si="89"/>
        <v>1.9101800695204951</v>
      </c>
      <c r="W377" s="231">
        <f t="shared" si="92"/>
        <v>2.0056890729965198</v>
      </c>
      <c r="X377" s="230">
        <f t="shared" si="93"/>
        <v>2.4068268875958236</v>
      </c>
      <c r="Y377" s="298">
        <f t="shared" si="90"/>
        <v>2.5214376917670536</v>
      </c>
      <c r="Z377" s="370">
        <f t="shared" si="91"/>
        <v>2.1112516557858103</v>
      </c>
      <c r="AA377" s="294">
        <f t="shared" si="80"/>
        <v>1621.2385914845468</v>
      </c>
      <c r="AB377" s="294">
        <f t="shared" si="81"/>
        <v>1351.0321595704559</v>
      </c>
      <c r="AC377" s="295">
        <f t="shared" si="82"/>
        <v>2.406826887595824</v>
      </c>
      <c r="AD377" s="296">
        <f t="shared" si="83"/>
        <v>1286.6972948290056</v>
      </c>
      <c r="AE377" s="277">
        <f t="shared" si="84"/>
        <v>2.527168231975615</v>
      </c>
      <c r="AF377" s="297">
        <f t="shared" si="85"/>
        <v>0</v>
      </c>
      <c r="AG377" s="170">
        <f t="shared" si="86"/>
        <v>1702.3005210587742</v>
      </c>
      <c r="AH377" s="269">
        <f t="shared" si="87"/>
        <v>20427.60625270529</v>
      </c>
      <c r="AI377" s="277">
        <f t="shared" si="88"/>
        <v>2.9820585137312254</v>
      </c>
      <c r="AJ377" s="170"/>
    </row>
    <row r="378" spans="1:36" ht="10.5" customHeight="1" hidden="1">
      <c r="A378" s="1"/>
      <c r="B378" s="228" t="s">
        <v>115</v>
      </c>
      <c r="C378" s="228">
        <v>3</v>
      </c>
      <c r="D378" s="228">
        <v>1</v>
      </c>
      <c r="E378" s="228">
        <v>0</v>
      </c>
      <c r="F378" s="227"/>
      <c r="G378" s="272">
        <f>'[12]Расч по домам'!$Y$370</f>
        <v>0</v>
      </c>
      <c r="H378" s="273">
        <f>'[2]Норм по домам'!$Q$375</f>
        <v>0</v>
      </c>
      <c r="I378" s="227"/>
      <c r="J378" s="284">
        <f>'[14]Расч по домам'!$M$378</f>
        <v>0</v>
      </c>
      <c r="K378" s="334">
        <v>0</v>
      </c>
      <c r="L378" s="273">
        <v>0</v>
      </c>
      <c r="M378" s="227">
        <v>0</v>
      </c>
      <c r="N378" s="242">
        <v>0</v>
      </c>
      <c r="O378" s="274"/>
      <c r="P378" s="227">
        <v>0</v>
      </c>
      <c r="Q378" s="227"/>
      <c r="R378" s="288">
        <v>0</v>
      </c>
      <c r="S378" s="227"/>
      <c r="T378" s="227"/>
      <c r="U378" s="227">
        <f>'[3]Расч по домам'!$M$379</f>
        <v>0</v>
      </c>
      <c r="V378" s="230">
        <f t="shared" si="89"/>
        <v>0</v>
      </c>
      <c r="W378" s="231">
        <f t="shared" si="92"/>
        <v>0</v>
      </c>
      <c r="X378" s="230">
        <f t="shared" si="93"/>
        <v>0</v>
      </c>
      <c r="Y378" s="298">
        <f t="shared" si="90"/>
        <v>0</v>
      </c>
      <c r="Z378" s="370">
        <f t="shared" si="91"/>
        <v>0</v>
      </c>
      <c r="AA378" s="294">
        <f t="shared" si="80"/>
        <v>0</v>
      </c>
      <c r="AB378" s="294">
        <f t="shared" si="81"/>
        <v>0</v>
      </c>
      <c r="AC378" s="295">
        <f t="shared" si="82"/>
        <v>0</v>
      </c>
      <c r="AD378" s="296">
        <f t="shared" si="83"/>
        <v>0</v>
      </c>
      <c r="AE378" s="277">
        <f t="shared" si="84"/>
        <v>0</v>
      </c>
      <c r="AF378" s="297">
        <f t="shared" si="85"/>
        <v>0</v>
      </c>
      <c r="AG378" s="170">
        <f t="shared" si="86"/>
        <v>0</v>
      </c>
      <c r="AH378" s="269">
        <f t="shared" si="87"/>
        <v>0</v>
      </c>
      <c r="AI378" s="277">
        <f t="shared" si="88"/>
        <v>0</v>
      </c>
      <c r="AJ378" s="170"/>
    </row>
    <row r="379" spans="1:36" ht="15.75" customHeight="1" hidden="1">
      <c r="A379" s="1"/>
      <c r="B379" s="228"/>
      <c r="C379" s="228"/>
      <c r="D379" s="228"/>
      <c r="E379" s="228"/>
      <c r="F379" s="227"/>
      <c r="G379" s="272">
        <f>'[12]Расч по домам'!$Y$371</f>
        <v>0</v>
      </c>
      <c r="H379" s="273">
        <f>'[2]Норм по домам'!$Q$376</f>
        <v>0</v>
      </c>
      <c r="I379" s="227"/>
      <c r="J379" s="284">
        <f>'[14]Расч по домам'!$M$379</f>
        <v>0</v>
      </c>
      <c r="K379" s="334">
        <v>0</v>
      </c>
      <c r="L379" s="273">
        <v>0</v>
      </c>
      <c r="M379" s="227">
        <v>0</v>
      </c>
      <c r="N379" s="242">
        <v>0</v>
      </c>
      <c r="O379" s="274">
        <v>0</v>
      </c>
      <c r="P379" s="227">
        <f>'[8]Расчет на дерат  и дез.'!$K$371</f>
        <v>0</v>
      </c>
      <c r="Q379" s="227">
        <v>0</v>
      </c>
      <c r="R379" s="288">
        <v>0</v>
      </c>
      <c r="S379" s="227">
        <f>'[13]Расч по домам'!$AA$371</f>
        <v>0</v>
      </c>
      <c r="T379" s="227">
        <v>0</v>
      </c>
      <c r="U379" s="227">
        <f>'[3]Расч по домам'!$M$380</f>
        <v>0</v>
      </c>
      <c r="V379" s="230">
        <v>0</v>
      </c>
      <c r="W379" s="231">
        <f t="shared" si="92"/>
        <v>0</v>
      </c>
      <c r="X379" s="230">
        <f t="shared" si="93"/>
        <v>0</v>
      </c>
      <c r="Y379" s="298">
        <f t="shared" si="90"/>
        <v>0</v>
      </c>
      <c r="Z379" s="370">
        <f t="shared" si="91"/>
        <v>0</v>
      </c>
      <c r="AA379" s="294">
        <f t="shared" si="80"/>
        <v>0</v>
      </c>
      <c r="AB379" s="294">
        <f t="shared" si="81"/>
        <v>0</v>
      </c>
      <c r="AC379" s="295">
        <f t="shared" si="82"/>
        <v>0</v>
      </c>
      <c r="AD379" s="296">
        <f t="shared" si="83"/>
        <v>0</v>
      </c>
      <c r="AE379" s="277">
        <f t="shared" si="84"/>
        <v>0</v>
      </c>
      <c r="AF379" s="297">
        <f t="shared" si="85"/>
        <v>0</v>
      </c>
      <c r="AG379" s="170">
        <f t="shared" si="86"/>
        <v>0</v>
      </c>
      <c r="AH379" s="269">
        <f t="shared" si="87"/>
        <v>0</v>
      </c>
      <c r="AI379" s="277">
        <f t="shared" si="88"/>
        <v>0</v>
      </c>
      <c r="AJ379" s="170"/>
    </row>
    <row r="380" spans="1:36" ht="15" customHeight="1" hidden="1">
      <c r="A380" s="1"/>
      <c r="B380" s="228" t="s">
        <v>116</v>
      </c>
      <c r="C380" s="228">
        <v>10</v>
      </c>
      <c r="D380" s="228">
        <v>1</v>
      </c>
      <c r="E380" s="228">
        <v>0</v>
      </c>
      <c r="F380" s="227"/>
      <c r="G380" s="272">
        <f>'[12]Расч по домам'!$Y$372</f>
        <v>0</v>
      </c>
      <c r="H380" s="273">
        <f>'[2]Норм по домам'!$Q$377</f>
        <v>0</v>
      </c>
      <c r="I380" s="227"/>
      <c r="J380" s="284">
        <f>'[14]Расч по домам'!$M$380</f>
        <v>0</v>
      </c>
      <c r="K380" s="334">
        <v>0</v>
      </c>
      <c r="L380" s="273">
        <v>0</v>
      </c>
      <c r="M380" s="227">
        <v>0</v>
      </c>
      <c r="N380" s="242">
        <v>0</v>
      </c>
      <c r="O380" s="274"/>
      <c r="P380" s="227">
        <f>'[8]Расчет на дерат  и дез.'!$K$372</f>
        <v>0</v>
      </c>
      <c r="Q380" s="227"/>
      <c r="R380" s="288">
        <v>0</v>
      </c>
      <c r="S380" s="227">
        <f>'[13]Расч по домам'!$AA$372</f>
        <v>0</v>
      </c>
      <c r="T380" s="227"/>
      <c r="U380" s="227">
        <f>'[3]Расч по домам'!$M$381</f>
        <v>0</v>
      </c>
      <c r="V380" s="230">
        <f t="shared" si="89"/>
        <v>0</v>
      </c>
      <c r="W380" s="231">
        <f t="shared" si="92"/>
        <v>0</v>
      </c>
      <c r="X380" s="230">
        <f t="shared" si="93"/>
        <v>0</v>
      </c>
      <c r="Y380" s="298">
        <f t="shared" si="90"/>
        <v>0</v>
      </c>
      <c r="Z380" s="370">
        <f t="shared" si="91"/>
        <v>0</v>
      </c>
      <c r="AA380" s="294">
        <f t="shared" si="80"/>
        <v>0</v>
      </c>
      <c r="AB380" s="294">
        <f t="shared" si="81"/>
        <v>0</v>
      </c>
      <c r="AC380" s="295">
        <f t="shared" si="82"/>
        <v>0</v>
      </c>
      <c r="AD380" s="296">
        <f t="shared" si="83"/>
        <v>0</v>
      </c>
      <c r="AE380" s="277">
        <f t="shared" si="84"/>
        <v>0</v>
      </c>
      <c r="AF380" s="297">
        <f t="shared" si="85"/>
        <v>0</v>
      </c>
      <c r="AG380" s="170">
        <f t="shared" si="86"/>
        <v>0</v>
      </c>
      <c r="AH380" s="269">
        <f t="shared" si="87"/>
        <v>0</v>
      </c>
      <c r="AI380" s="277">
        <f t="shared" si="88"/>
        <v>0</v>
      </c>
      <c r="AJ380" s="170"/>
    </row>
    <row r="381" spans="1:36" ht="12.75">
      <c r="A381" s="1">
        <v>247</v>
      </c>
      <c r="B381" s="228" t="s">
        <v>30</v>
      </c>
      <c r="C381" s="302" t="s">
        <v>24</v>
      </c>
      <c r="D381" s="228">
        <v>1</v>
      </c>
      <c r="E381" s="228">
        <v>380.4</v>
      </c>
      <c r="F381" s="227"/>
      <c r="G381" s="272">
        <f>'[1]Расч по домам'!$Y$373</f>
        <v>0</v>
      </c>
      <c r="H381" s="273">
        <f>'[2]Норм по домам'!$Q$378</f>
        <v>0</v>
      </c>
      <c r="I381" s="227"/>
      <c r="J381" s="284">
        <f>'[14]Расч по домам'!$M$381</f>
        <v>0</v>
      </c>
      <c r="K381" s="334">
        <v>0</v>
      </c>
      <c r="L381" s="273">
        <v>0</v>
      </c>
      <c r="M381" s="227">
        <v>0</v>
      </c>
      <c r="N381" s="242">
        <v>0</v>
      </c>
      <c r="O381" s="274">
        <v>0</v>
      </c>
      <c r="P381" s="227">
        <f>'[8]Расчет на дерат  и дез.'!$K$373</f>
        <v>0</v>
      </c>
      <c r="Q381" s="227">
        <v>0</v>
      </c>
      <c r="R381" s="288">
        <v>0.5</v>
      </c>
      <c r="S381" s="227">
        <f>'[13]Расч по домам'!$AA$373</f>
        <v>0</v>
      </c>
      <c r="T381" s="227">
        <v>0</v>
      </c>
      <c r="U381" s="227">
        <f>'[3]Расч по домам'!$M$382</f>
        <v>0</v>
      </c>
      <c r="V381" s="230">
        <f t="shared" si="89"/>
        <v>0.5</v>
      </c>
      <c r="W381" s="231">
        <f t="shared" si="92"/>
        <v>0.525</v>
      </c>
      <c r="X381" s="230">
        <f t="shared" si="93"/>
        <v>0.63</v>
      </c>
      <c r="Y381" s="298">
        <f t="shared" si="90"/>
        <v>0.66</v>
      </c>
      <c r="Z381" s="370">
        <f t="shared" si="91"/>
        <v>0.5526315789473685</v>
      </c>
      <c r="AA381" s="294">
        <f t="shared" si="80"/>
        <v>239.652</v>
      </c>
      <c r="AB381" s="294">
        <f t="shared" si="81"/>
        <v>199.71</v>
      </c>
      <c r="AC381" s="295">
        <f t="shared" si="82"/>
        <v>0.63</v>
      </c>
      <c r="AD381" s="296">
        <f t="shared" si="83"/>
        <v>190.2</v>
      </c>
      <c r="AE381" s="277">
        <f t="shared" si="84"/>
        <v>0.6615000000000001</v>
      </c>
      <c r="AF381" s="297">
        <f t="shared" si="85"/>
        <v>0</v>
      </c>
      <c r="AG381" s="170">
        <f t="shared" si="86"/>
        <v>251.6346</v>
      </c>
      <c r="AH381" s="269">
        <f t="shared" si="87"/>
        <v>3019.6152</v>
      </c>
      <c r="AI381" s="277">
        <f t="shared" si="88"/>
        <v>0.7805700000000001</v>
      </c>
      <c r="AJ381" s="170"/>
    </row>
    <row r="382" spans="1:36" ht="0.75" customHeight="1" hidden="1">
      <c r="A382" s="1"/>
      <c r="B382" s="228" t="s">
        <v>131</v>
      </c>
      <c r="C382" s="228">
        <v>2</v>
      </c>
      <c r="D382" s="228">
        <v>1</v>
      </c>
      <c r="E382" s="228">
        <v>141.1</v>
      </c>
      <c r="F382" s="227"/>
      <c r="G382" s="272">
        <f>'[12]Расч по домам'!$Y$374</f>
        <v>0</v>
      </c>
      <c r="H382" s="273">
        <f>'[2]Норм по домам'!$Q$379</f>
        <v>0</v>
      </c>
      <c r="I382" s="227"/>
      <c r="J382" s="284">
        <f>'[14]Расч по домам'!$M$382</f>
        <v>0</v>
      </c>
      <c r="K382" s="334">
        <v>0</v>
      </c>
      <c r="L382" s="273">
        <v>0</v>
      </c>
      <c r="M382" s="227">
        <v>0</v>
      </c>
      <c r="N382" s="242">
        <v>0</v>
      </c>
      <c r="O382" s="274">
        <v>0</v>
      </c>
      <c r="P382" s="227">
        <f>'[8]Расчет на дерат  и дез.'!$K$374</f>
        <v>0</v>
      </c>
      <c r="Q382" s="227">
        <v>0</v>
      </c>
      <c r="R382" s="288">
        <v>0</v>
      </c>
      <c r="S382" s="227">
        <v>0</v>
      </c>
      <c r="T382" s="227">
        <v>0</v>
      </c>
      <c r="U382" s="227">
        <f>'[3]Расч по домам'!$M$383</f>
        <v>0</v>
      </c>
      <c r="V382" s="230">
        <v>0</v>
      </c>
      <c r="W382" s="231">
        <f t="shared" si="92"/>
        <v>0</v>
      </c>
      <c r="X382" s="230">
        <f t="shared" si="93"/>
        <v>0</v>
      </c>
      <c r="Y382" s="298">
        <f t="shared" si="90"/>
        <v>0</v>
      </c>
      <c r="Z382" s="370">
        <f t="shared" si="91"/>
        <v>0</v>
      </c>
      <c r="AA382" s="294">
        <f t="shared" si="80"/>
        <v>0</v>
      </c>
      <c r="AB382" s="294">
        <f t="shared" si="81"/>
        <v>0</v>
      </c>
      <c r="AC382" s="295">
        <f t="shared" si="82"/>
        <v>0</v>
      </c>
      <c r="AD382" s="296">
        <f t="shared" si="83"/>
        <v>0</v>
      </c>
      <c r="AE382" s="277">
        <f t="shared" si="84"/>
        <v>0</v>
      </c>
      <c r="AF382" s="297">
        <f t="shared" si="85"/>
        <v>0</v>
      </c>
      <c r="AG382" s="170">
        <f t="shared" si="86"/>
        <v>0</v>
      </c>
      <c r="AH382" s="269">
        <f t="shared" si="87"/>
        <v>0</v>
      </c>
      <c r="AI382" s="277">
        <f t="shared" si="88"/>
        <v>0</v>
      </c>
      <c r="AJ382" s="170"/>
    </row>
    <row r="383" spans="1:36" ht="12.75" hidden="1">
      <c r="A383" s="1"/>
      <c r="B383" s="228" t="s">
        <v>131</v>
      </c>
      <c r="C383" s="228">
        <v>4</v>
      </c>
      <c r="D383" s="228">
        <v>1</v>
      </c>
      <c r="E383" s="228">
        <v>167.8</v>
      </c>
      <c r="F383" s="227"/>
      <c r="G383" s="272">
        <f>'[12]Расч по домам'!$Y$375</f>
        <v>0</v>
      </c>
      <c r="H383" s="273">
        <f>'[2]Норм по домам'!$Q$380</f>
        <v>0</v>
      </c>
      <c r="I383" s="227"/>
      <c r="J383" s="284">
        <f>'[14]Расч по домам'!$M$383</f>
        <v>0</v>
      </c>
      <c r="K383" s="334">
        <v>0</v>
      </c>
      <c r="L383" s="273">
        <v>0</v>
      </c>
      <c r="M383" s="227">
        <v>0</v>
      </c>
      <c r="N383" s="242">
        <v>0</v>
      </c>
      <c r="O383" s="274">
        <v>0</v>
      </c>
      <c r="P383" s="227">
        <f>'[8]Расчет на дерат  и дез.'!$K$375</f>
        <v>0</v>
      </c>
      <c r="Q383" s="227">
        <v>0</v>
      </c>
      <c r="R383" s="288">
        <v>0</v>
      </c>
      <c r="S383" s="227">
        <v>0</v>
      </c>
      <c r="T383" s="227">
        <v>0</v>
      </c>
      <c r="U383" s="227">
        <f>'[3]Расч по домам'!$M$384</f>
        <v>0</v>
      </c>
      <c r="V383" s="230">
        <v>0</v>
      </c>
      <c r="W383" s="231">
        <f t="shared" si="92"/>
        <v>0</v>
      </c>
      <c r="X383" s="230">
        <f t="shared" si="93"/>
        <v>0</v>
      </c>
      <c r="Y383" s="298">
        <f t="shared" si="90"/>
        <v>0</v>
      </c>
      <c r="Z383" s="370">
        <f t="shared" si="91"/>
        <v>0</v>
      </c>
      <c r="AA383" s="294">
        <f t="shared" si="80"/>
        <v>0</v>
      </c>
      <c r="AB383" s="294">
        <f t="shared" si="81"/>
        <v>0</v>
      </c>
      <c r="AC383" s="295">
        <f t="shared" si="82"/>
        <v>0</v>
      </c>
      <c r="AD383" s="296">
        <f t="shared" si="83"/>
        <v>0</v>
      </c>
      <c r="AE383" s="277">
        <f t="shared" si="84"/>
        <v>0</v>
      </c>
      <c r="AF383" s="297">
        <f t="shared" si="85"/>
        <v>0</v>
      </c>
      <c r="AG383" s="170">
        <f t="shared" si="86"/>
        <v>0</v>
      </c>
      <c r="AH383" s="269">
        <f t="shared" si="87"/>
        <v>0</v>
      </c>
      <c r="AI383" s="277">
        <f t="shared" si="88"/>
        <v>0</v>
      </c>
      <c r="AJ383" s="170"/>
    </row>
    <row r="384" spans="1:36" ht="12" customHeight="1" hidden="1">
      <c r="A384" s="1"/>
      <c r="B384" s="228" t="s">
        <v>131</v>
      </c>
      <c r="C384" s="228">
        <v>5</v>
      </c>
      <c r="D384" s="228">
        <v>1</v>
      </c>
      <c r="E384" s="228">
        <v>117.4</v>
      </c>
      <c r="F384" s="227"/>
      <c r="G384" s="272" t="e">
        <f>'[1]Расч по домам'!$Y$376</f>
        <v>#REF!</v>
      </c>
      <c r="H384" s="273">
        <f>'[2]Норм по домам'!$Q$381</f>
        <v>0</v>
      </c>
      <c r="I384" s="227"/>
      <c r="J384" s="284">
        <f>'[14]Расч по домам'!$M$384</f>
        <v>0</v>
      </c>
      <c r="K384" s="334">
        <v>0</v>
      </c>
      <c r="L384" s="273">
        <v>0</v>
      </c>
      <c r="M384" s="227">
        <v>0</v>
      </c>
      <c r="N384" s="242">
        <v>0</v>
      </c>
      <c r="O384" s="274">
        <v>0</v>
      </c>
      <c r="P384" s="227">
        <f>'[8]Расчет на дерат  и дез.'!$K$376</f>
        <v>0</v>
      </c>
      <c r="Q384" s="227">
        <v>0</v>
      </c>
      <c r="R384" s="288">
        <v>0</v>
      </c>
      <c r="S384" s="227">
        <v>0</v>
      </c>
      <c r="T384" s="227">
        <v>0</v>
      </c>
      <c r="U384" s="227">
        <f>'[3]Расч по домам'!$M$385</f>
        <v>0</v>
      </c>
      <c r="V384" s="230">
        <v>0</v>
      </c>
      <c r="W384" s="231">
        <f t="shared" si="92"/>
        <v>0</v>
      </c>
      <c r="X384" s="230">
        <f t="shared" si="93"/>
        <v>0</v>
      </c>
      <c r="Y384" s="298">
        <f t="shared" si="90"/>
        <v>0</v>
      </c>
      <c r="Z384" s="370">
        <f t="shared" si="91"/>
        <v>0</v>
      </c>
      <c r="AA384" s="294">
        <f t="shared" si="80"/>
        <v>0</v>
      </c>
      <c r="AB384" s="294">
        <f t="shared" si="81"/>
        <v>0</v>
      </c>
      <c r="AC384" s="295" t="e">
        <f t="shared" si="82"/>
        <v>#REF!</v>
      </c>
      <c r="AD384" s="296">
        <f t="shared" si="83"/>
        <v>0</v>
      </c>
      <c r="AE384" s="277">
        <f t="shared" si="84"/>
        <v>0</v>
      </c>
      <c r="AF384" s="297">
        <f t="shared" si="85"/>
        <v>0</v>
      </c>
      <c r="AG384" s="170">
        <f t="shared" si="86"/>
        <v>0</v>
      </c>
      <c r="AH384" s="269">
        <f t="shared" si="87"/>
        <v>0</v>
      </c>
      <c r="AI384" s="277">
        <f t="shared" si="88"/>
        <v>0</v>
      </c>
      <c r="AJ384" s="170"/>
    </row>
    <row r="385" spans="1:36" ht="12.75" hidden="1">
      <c r="A385" s="1"/>
      <c r="B385" s="228" t="s">
        <v>114</v>
      </c>
      <c r="C385" s="228">
        <v>6</v>
      </c>
      <c r="D385" s="228">
        <v>1</v>
      </c>
      <c r="E385" s="228">
        <v>97.4</v>
      </c>
      <c r="F385" s="227"/>
      <c r="G385" s="272"/>
      <c r="H385" s="273"/>
      <c r="I385" s="227"/>
      <c r="J385" s="284"/>
      <c r="K385" s="334"/>
      <c r="L385" s="273"/>
      <c r="M385" s="227"/>
      <c r="N385" s="242"/>
      <c r="O385" s="274"/>
      <c r="P385" s="227"/>
      <c r="Q385" s="227"/>
      <c r="R385" s="288">
        <v>0.5</v>
      </c>
      <c r="S385" s="227"/>
      <c r="T385" s="227"/>
      <c r="U385" s="227"/>
      <c r="V385" s="230"/>
      <c r="W385" s="231">
        <f t="shared" si="92"/>
        <v>0</v>
      </c>
      <c r="X385" s="230">
        <f t="shared" si="93"/>
        <v>0</v>
      </c>
      <c r="Y385" s="298"/>
      <c r="Z385" s="370">
        <f t="shared" si="91"/>
        <v>0</v>
      </c>
      <c r="AA385" s="294">
        <f t="shared" si="80"/>
        <v>0</v>
      </c>
      <c r="AB385" s="294">
        <f t="shared" si="81"/>
        <v>0</v>
      </c>
      <c r="AC385" s="295">
        <f t="shared" si="82"/>
        <v>0.63</v>
      </c>
      <c r="AD385" s="296">
        <f t="shared" si="83"/>
        <v>0</v>
      </c>
      <c r="AE385" s="277">
        <f t="shared" si="84"/>
        <v>0</v>
      </c>
      <c r="AF385" s="297">
        <f t="shared" si="85"/>
        <v>0</v>
      </c>
      <c r="AG385" s="170">
        <f t="shared" si="86"/>
        <v>0</v>
      </c>
      <c r="AH385" s="269">
        <f t="shared" si="87"/>
        <v>0</v>
      </c>
      <c r="AI385" s="277">
        <f t="shared" si="88"/>
        <v>0</v>
      </c>
      <c r="AJ385" s="170"/>
    </row>
    <row r="386" spans="1:36" ht="12.75" hidden="1">
      <c r="A386" s="1"/>
      <c r="B386" s="228" t="s">
        <v>114</v>
      </c>
      <c r="C386" s="228">
        <v>7</v>
      </c>
      <c r="D386" s="228">
        <v>1</v>
      </c>
      <c r="E386" s="228">
        <v>77.4</v>
      </c>
      <c r="F386" s="227"/>
      <c r="G386" s="272"/>
      <c r="H386" s="273"/>
      <c r="I386" s="227"/>
      <c r="J386" s="284"/>
      <c r="K386" s="334"/>
      <c r="L386" s="273"/>
      <c r="M386" s="227"/>
      <c r="N386" s="242"/>
      <c r="O386" s="274"/>
      <c r="P386" s="227"/>
      <c r="Q386" s="227"/>
      <c r="R386" s="288">
        <v>0.5</v>
      </c>
      <c r="S386" s="227"/>
      <c r="T386" s="227"/>
      <c r="U386" s="227"/>
      <c r="V386" s="230"/>
      <c r="W386" s="231">
        <f t="shared" si="92"/>
        <v>0</v>
      </c>
      <c r="X386" s="230">
        <f t="shared" si="93"/>
        <v>0</v>
      </c>
      <c r="Y386" s="298"/>
      <c r="Z386" s="370">
        <f t="shared" si="91"/>
        <v>0</v>
      </c>
      <c r="AA386" s="294">
        <f t="shared" si="80"/>
        <v>0</v>
      </c>
      <c r="AB386" s="294">
        <f t="shared" si="81"/>
        <v>0</v>
      </c>
      <c r="AC386" s="295">
        <f t="shared" si="82"/>
        <v>0.63</v>
      </c>
      <c r="AD386" s="296">
        <f t="shared" si="83"/>
        <v>0</v>
      </c>
      <c r="AE386" s="277">
        <f t="shared" si="84"/>
        <v>0</v>
      </c>
      <c r="AF386" s="297">
        <f t="shared" si="85"/>
        <v>0</v>
      </c>
      <c r="AG386" s="170">
        <f t="shared" si="86"/>
        <v>0</v>
      </c>
      <c r="AH386" s="269">
        <f t="shared" si="87"/>
        <v>0</v>
      </c>
      <c r="AI386" s="277">
        <f t="shared" si="88"/>
        <v>0</v>
      </c>
      <c r="AJ386" s="170"/>
    </row>
    <row r="387" spans="1:36" ht="12.75" hidden="1">
      <c r="A387" s="1"/>
      <c r="B387" s="228" t="s">
        <v>31</v>
      </c>
      <c r="C387" s="228">
        <v>4</v>
      </c>
      <c r="D387" s="228">
        <v>1</v>
      </c>
      <c r="E387" s="228">
        <v>159.4</v>
      </c>
      <c r="F387" s="227"/>
      <c r="G387" s="272">
        <f>'[12]Расч по домам'!$Y$379</f>
        <v>0</v>
      </c>
      <c r="H387" s="273">
        <f>'[2]Норм по домам'!$Q$384</f>
        <v>0</v>
      </c>
      <c r="I387" s="227"/>
      <c r="J387" s="284">
        <f>'[14]Расч по домам'!$M$387</f>
        <v>0</v>
      </c>
      <c r="K387" s="334">
        <v>0</v>
      </c>
      <c r="L387" s="273">
        <v>0</v>
      </c>
      <c r="M387" s="227">
        <v>0</v>
      </c>
      <c r="N387" s="242">
        <v>0</v>
      </c>
      <c r="O387" s="274">
        <v>0</v>
      </c>
      <c r="P387" s="227">
        <f>'[8]Расчет на дерат  и дез.'!$K$379</f>
        <v>0</v>
      </c>
      <c r="Q387" s="227">
        <v>0</v>
      </c>
      <c r="R387" s="288">
        <v>0</v>
      </c>
      <c r="S387" s="227">
        <v>0</v>
      </c>
      <c r="T387" s="227">
        <v>0</v>
      </c>
      <c r="U387" s="227">
        <f>'[3]Расч по домам'!$M$388</f>
        <v>0</v>
      </c>
      <c r="V387" s="230">
        <f t="shared" si="89"/>
        <v>0</v>
      </c>
      <c r="W387" s="231">
        <f t="shared" si="92"/>
        <v>0</v>
      </c>
      <c r="X387" s="230">
        <f t="shared" si="93"/>
        <v>0</v>
      </c>
      <c r="Y387" s="298">
        <f t="shared" si="90"/>
        <v>0</v>
      </c>
      <c r="Z387" s="370">
        <f t="shared" si="91"/>
        <v>0</v>
      </c>
      <c r="AA387" s="294">
        <f t="shared" si="80"/>
        <v>0</v>
      </c>
      <c r="AB387" s="294">
        <f t="shared" si="81"/>
        <v>0</v>
      </c>
      <c r="AC387" s="295">
        <f t="shared" si="82"/>
        <v>0</v>
      </c>
      <c r="AD387" s="296">
        <f t="shared" si="83"/>
        <v>0</v>
      </c>
      <c r="AE387" s="277">
        <f t="shared" si="84"/>
        <v>0</v>
      </c>
      <c r="AF387" s="297">
        <f t="shared" si="85"/>
        <v>0</v>
      </c>
      <c r="AG387" s="170">
        <f t="shared" si="86"/>
        <v>0</v>
      </c>
      <c r="AH387" s="269">
        <f t="shared" si="87"/>
        <v>0</v>
      </c>
      <c r="AI387" s="277">
        <f t="shared" si="88"/>
        <v>0</v>
      </c>
      <c r="AJ387" s="170"/>
    </row>
    <row r="388" spans="1:36" ht="12.75">
      <c r="A388" s="1">
        <v>248</v>
      </c>
      <c r="B388" s="228" t="s">
        <v>113</v>
      </c>
      <c r="C388" s="228">
        <v>2</v>
      </c>
      <c r="D388" s="228">
        <v>2</v>
      </c>
      <c r="E388" s="228">
        <v>746.9</v>
      </c>
      <c r="F388" s="227"/>
      <c r="G388" s="272">
        <f>'[12]Расч по домам'!$Y$380</f>
        <v>0.4862188993421699</v>
      </c>
      <c r="H388" s="273">
        <f>'[11]Норм по домам'!$Q$385</f>
        <v>0.45289660838058926</v>
      </c>
      <c r="I388" s="227"/>
      <c r="J388" s="284">
        <f>'[14]Расч по домам'!$M$388</f>
        <v>0.07297248727193684</v>
      </c>
      <c r="K388" s="334">
        <f>'[16]Расч по домам'!$G$388</f>
        <v>0.028088494053367205</v>
      </c>
      <c r="L388" s="273">
        <v>0</v>
      </c>
      <c r="M388" s="227">
        <v>0</v>
      </c>
      <c r="N388" s="242">
        <v>0</v>
      </c>
      <c r="O388" s="274">
        <f>'[4]Расч. по домам на электр'!$P$380</f>
        <v>0.09837760059587289</v>
      </c>
      <c r="P388" s="227">
        <f>'[8]Расчет на дерат  и дез.'!$K$380</f>
        <v>0</v>
      </c>
      <c r="Q388" s="227">
        <f>'[18]Расч. по домам на электр'!$P$380</f>
        <v>0.6466729147141518</v>
      </c>
      <c r="R388" s="288">
        <v>0.5</v>
      </c>
      <c r="S388" s="227">
        <v>0</v>
      </c>
      <c r="T388" s="227">
        <v>0</v>
      </c>
      <c r="U388" s="227">
        <f>'[3]Расч по домам'!$M$389</f>
        <v>0.12644896348678916</v>
      </c>
      <c r="V388" s="230">
        <f t="shared" si="89"/>
        <v>2.411675967844877</v>
      </c>
      <c r="W388" s="231">
        <f t="shared" si="92"/>
        <v>2.5322597662371207</v>
      </c>
      <c r="X388" s="230">
        <f t="shared" si="93"/>
        <v>3.0387117194845445</v>
      </c>
      <c r="Y388" s="298">
        <f t="shared" si="90"/>
        <v>3.1834122775552376</v>
      </c>
      <c r="Z388" s="370">
        <f t="shared" si="91"/>
        <v>2.6655365960390744</v>
      </c>
      <c r="AA388" s="294">
        <f t="shared" si="80"/>
        <v>2269.6137832830063</v>
      </c>
      <c r="AB388" s="294">
        <f t="shared" si="81"/>
        <v>1891.3448194025054</v>
      </c>
      <c r="AC388" s="295">
        <f t="shared" si="82"/>
        <v>3.0387117194845454</v>
      </c>
      <c r="AD388" s="296">
        <f t="shared" si="83"/>
        <v>1801.2807803833384</v>
      </c>
      <c r="AE388" s="277">
        <f t="shared" si="84"/>
        <v>3.190647305458772</v>
      </c>
      <c r="AF388" s="297">
        <f t="shared" si="85"/>
        <v>0</v>
      </c>
      <c r="AG388" s="170">
        <f t="shared" si="86"/>
        <v>2383.0944724471565</v>
      </c>
      <c r="AH388" s="269">
        <f t="shared" si="87"/>
        <v>28597.133669365878</v>
      </c>
      <c r="AI388" s="277">
        <f t="shared" si="88"/>
        <v>3.7649638204413507</v>
      </c>
      <c r="AJ388" s="170"/>
    </row>
    <row r="389" spans="1:36" ht="12.75">
      <c r="A389" s="1">
        <v>249</v>
      </c>
      <c r="B389" s="228" t="s">
        <v>112</v>
      </c>
      <c r="C389" s="228">
        <v>1</v>
      </c>
      <c r="D389" s="228">
        <v>5</v>
      </c>
      <c r="E389" s="228">
        <v>1667.9</v>
      </c>
      <c r="F389" s="227"/>
      <c r="G389" s="272">
        <f>'[12]Расч по домам'!$Y$383</f>
        <v>0.28445292440394104</v>
      </c>
      <c r="H389" s="273">
        <f>'[11]Норм по домам'!$Q$386</f>
        <v>0.41770951160639574</v>
      </c>
      <c r="I389" s="227"/>
      <c r="J389" s="284">
        <f>'[14]Расч по домам'!$M$392</f>
        <v>0.07297248727193682</v>
      </c>
      <c r="K389" s="334">
        <f>'[16]Расч по домам'!$G$392</f>
        <v>0.028088494053367205</v>
      </c>
      <c r="L389" s="273">
        <v>0</v>
      </c>
      <c r="M389" s="227">
        <v>0</v>
      </c>
      <c r="N389" s="242">
        <v>0</v>
      </c>
      <c r="O389" s="274">
        <f>'[4]Расч. по домам на электр'!$P$381</f>
        <v>0.142108357057157</v>
      </c>
      <c r="P389" s="227">
        <f>'[8]Расчет на дерат  и дез.'!$K$381</f>
        <v>0</v>
      </c>
      <c r="Q389" s="227">
        <f>'[18]Расч. по домам на электр'!$P$381</f>
        <v>0.5791714131542658</v>
      </c>
      <c r="R389" s="288">
        <v>0.5</v>
      </c>
      <c r="S389" s="227">
        <v>0</v>
      </c>
      <c r="T389" s="227">
        <f>'[25]Расч по домам на посыпку и расч'!$H$389</f>
        <v>0.011984784101462658</v>
      </c>
      <c r="U389" s="227">
        <f>'[3]Расч по домам'!$M$393</f>
        <v>0.08442573295761137</v>
      </c>
      <c r="V389" s="230">
        <f aca="true" t="shared" si="94" ref="V389:V394">U389+T389+S389+R389+Q389+P389+O389+N389+M389+L389+K389+J389+I389+H389+G389+F389</f>
        <v>2.1209137046061377</v>
      </c>
      <c r="W389" s="231">
        <f t="shared" si="92"/>
        <v>2.226959389836445</v>
      </c>
      <c r="X389" s="230">
        <f t="shared" si="93"/>
        <v>2.6723512678037338</v>
      </c>
      <c r="Y389" s="298">
        <f t="shared" si="90"/>
        <v>2.799606090080102</v>
      </c>
      <c r="Z389" s="370">
        <f t="shared" si="91"/>
        <v>2.3441677787752053</v>
      </c>
      <c r="AA389" s="294">
        <f aca="true" t="shared" si="95" ref="AA389:AA394">X389*E389</f>
        <v>4457.214679569848</v>
      </c>
      <c r="AB389" s="294">
        <f aca="true" t="shared" si="96" ref="AB389:AB394">W389*E389</f>
        <v>3714.3455663082063</v>
      </c>
      <c r="AC389" s="295">
        <f t="shared" si="82"/>
        <v>2.6723512678037338</v>
      </c>
      <c r="AD389" s="296">
        <f t="shared" si="83"/>
        <v>3537.4719679125774</v>
      </c>
      <c r="AE389" s="277">
        <f t="shared" si="84"/>
        <v>2.8059688311939204</v>
      </c>
      <c r="AF389" s="297">
        <f t="shared" si="85"/>
        <v>0</v>
      </c>
      <c r="AG389" s="170">
        <f t="shared" si="86"/>
        <v>4680.07541354834</v>
      </c>
      <c r="AH389" s="269">
        <f t="shared" si="87"/>
        <v>56160.90496258008</v>
      </c>
      <c r="AI389" s="277">
        <f t="shared" si="88"/>
        <v>3.311043220808826</v>
      </c>
      <c r="AJ389" s="170"/>
    </row>
    <row r="390" spans="1:36" ht="12.75">
      <c r="A390" s="1">
        <v>250</v>
      </c>
      <c r="B390" s="228" t="s">
        <v>112</v>
      </c>
      <c r="C390" s="302" t="s">
        <v>5</v>
      </c>
      <c r="D390" s="228">
        <v>5</v>
      </c>
      <c r="E390" s="228">
        <v>1694.8</v>
      </c>
      <c r="F390" s="227"/>
      <c r="G390" s="272">
        <f>'[12]Расч по домам'!$Y$384</f>
        <v>0.30637893957989143</v>
      </c>
      <c r="H390" s="273">
        <f>'[11]Норм по домам'!$Q$387</f>
        <v>0.41770951160639574</v>
      </c>
      <c r="I390" s="227"/>
      <c r="J390" s="284">
        <f>'[14]Расч по домам'!$M$393</f>
        <v>0.07297248727193682</v>
      </c>
      <c r="K390" s="334">
        <f>'[16]Расч по домам'!$G$393</f>
        <v>0.0280884940533672</v>
      </c>
      <c r="L390" s="273">
        <v>0</v>
      </c>
      <c r="M390" s="227">
        <v>0</v>
      </c>
      <c r="N390" s="242">
        <v>0</v>
      </c>
      <c r="O390" s="274">
        <f>'[4]Расч. по домам на электр'!$P$382</f>
        <v>0.1398528019445552</v>
      </c>
      <c r="P390" s="227">
        <f>'[8]Расчет на дерат  и дез.'!$K$382</f>
        <v>0</v>
      </c>
      <c r="Q390" s="227">
        <f>'[18]Расч. по домам на электр'!$P$382</f>
        <v>0.5699787585555818</v>
      </c>
      <c r="R390" s="288">
        <v>0.5</v>
      </c>
      <c r="S390" s="227">
        <v>0</v>
      </c>
      <c r="T390" s="227">
        <f>'[25]Расч по домам на посыпку и расч'!$H$389</f>
        <v>0.011984784101462658</v>
      </c>
      <c r="U390" s="227">
        <f>'[3]Расч по домам'!$M$394</f>
        <v>0.08308572102902997</v>
      </c>
      <c r="V390" s="230">
        <f t="shared" si="94"/>
        <v>2.130051498142221</v>
      </c>
      <c r="W390" s="231">
        <f t="shared" si="92"/>
        <v>2.2365540730493323</v>
      </c>
      <c r="X390" s="230">
        <f t="shared" si="93"/>
        <v>2.683864887659199</v>
      </c>
      <c r="Y390" s="298">
        <f t="shared" si="90"/>
        <v>2.811667977547732</v>
      </c>
      <c r="Z390" s="370">
        <f t="shared" si="91"/>
        <v>2.3542674453150867</v>
      </c>
      <c r="AA390" s="294">
        <f t="shared" si="95"/>
        <v>4548.61421160481</v>
      </c>
      <c r="AB390" s="294">
        <f t="shared" si="96"/>
        <v>3790.5118430040084</v>
      </c>
      <c r="AC390" s="295">
        <f t="shared" si="82"/>
        <v>2.683864887659198</v>
      </c>
      <c r="AD390" s="296">
        <f t="shared" si="83"/>
        <v>3610.0112790514363</v>
      </c>
      <c r="AE390" s="277">
        <f t="shared" si="84"/>
        <v>2.8180581320421587</v>
      </c>
      <c r="AF390" s="297">
        <f t="shared" si="85"/>
        <v>0</v>
      </c>
      <c r="AG390" s="170">
        <f t="shared" si="86"/>
        <v>4776.04492218505</v>
      </c>
      <c r="AH390" s="269">
        <f t="shared" si="87"/>
        <v>57312.539066220605</v>
      </c>
      <c r="AI390" s="277">
        <f t="shared" si="88"/>
        <v>3.325308595809747</v>
      </c>
      <c r="AJ390" s="170"/>
    </row>
    <row r="391" spans="1:36" ht="12.75">
      <c r="A391" s="1">
        <v>251</v>
      </c>
      <c r="B391" s="228" t="s">
        <v>112</v>
      </c>
      <c r="C391" s="228">
        <v>5</v>
      </c>
      <c r="D391" s="228">
        <v>5</v>
      </c>
      <c r="E391" s="228">
        <v>3731.3</v>
      </c>
      <c r="F391" s="227"/>
      <c r="G391" s="272">
        <f>'[12]Расч по домам'!$Y$385</f>
        <v>0.3879384214045149</v>
      </c>
      <c r="H391" s="273">
        <f>'[11]Норм по домам'!$Q$388</f>
        <v>0.45289660838058926</v>
      </c>
      <c r="I391" s="227"/>
      <c r="J391" s="284">
        <f>'[14]Расч по домам'!$M$396</f>
        <v>0.07297248727193684</v>
      </c>
      <c r="K391" s="334">
        <f>'[16]Расч по домам'!$G$394</f>
        <v>0.0280884940533672</v>
      </c>
      <c r="L391" s="273">
        <v>0</v>
      </c>
      <c r="M391" s="227">
        <v>0</v>
      </c>
      <c r="N391" s="242">
        <v>0</v>
      </c>
      <c r="O391" s="274">
        <f>'[4]Расч. по домам на электр'!$P$383</f>
        <v>0.09278279949886499</v>
      </c>
      <c r="P391" s="227">
        <f>'[8]Расчет на дерат  и дез.'!$K$383</f>
        <v>0</v>
      </c>
      <c r="Q391" s="227">
        <f>'[18]Расч. по домам на электр'!$P$383</f>
        <v>0.1470801061292311</v>
      </c>
      <c r="R391" s="288">
        <v>0.5</v>
      </c>
      <c r="S391" s="227">
        <v>0</v>
      </c>
      <c r="T391" s="227">
        <f>'[25]Расч по домам на посыпку и расч'!$H$389</f>
        <v>0.011984784101462658</v>
      </c>
      <c r="U391" s="227">
        <f>'[3]Расч по домам'!$M$395</f>
        <v>0.05639919599067348</v>
      </c>
      <c r="V391" s="230">
        <f t="shared" si="94"/>
        <v>1.7501428968306405</v>
      </c>
      <c r="W391" s="231">
        <f t="shared" si="92"/>
        <v>1.8376500416721726</v>
      </c>
      <c r="X391" s="230">
        <f t="shared" si="93"/>
        <v>2.205180050006607</v>
      </c>
      <c r="Y391" s="298">
        <f t="shared" si="90"/>
        <v>2.3101886238164457</v>
      </c>
      <c r="Z391" s="370">
        <f t="shared" si="91"/>
        <v>1.9343684649180766</v>
      </c>
      <c r="AA391" s="294">
        <f t="shared" si="95"/>
        <v>8228.188320589654</v>
      </c>
      <c r="AB391" s="294">
        <f t="shared" si="96"/>
        <v>6856.823600491378</v>
      </c>
      <c r="AC391" s="295">
        <f t="shared" si="82"/>
        <v>2.205180050006607</v>
      </c>
      <c r="AD391" s="296">
        <f t="shared" si="83"/>
        <v>6530.308190944169</v>
      </c>
      <c r="AE391" s="277">
        <f t="shared" si="84"/>
        <v>2.3154390525069375</v>
      </c>
      <c r="AF391" s="297">
        <f t="shared" si="85"/>
        <v>0</v>
      </c>
      <c r="AG391" s="170">
        <f t="shared" si="86"/>
        <v>8639.597736619136</v>
      </c>
      <c r="AH391" s="269">
        <f t="shared" si="87"/>
        <v>103675.17283942964</v>
      </c>
      <c r="AI391" s="277">
        <f t="shared" si="88"/>
        <v>2.732218081958186</v>
      </c>
      <c r="AJ391" s="170"/>
    </row>
    <row r="392" spans="1:36" ht="12.75">
      <c r="A392" s="1">
        <f>A391+1</f>
        <v>252</v>
      </c>
      <c r="B392" s="228" t="s">
        <v>111</v>
      </c>
      <c r="C392" s="228">
        <v>3</v>
      </c>
      <c r="D392" s="228">
        <v>5</v>
      </c>
      <c r="E392" s="228">
        <v>2696.8</v>
      </c>
      <c r="F392" s="227"/>
      <c r="G392" s="272">
        <f>'[12]Расч по домам'!$Y$386</f>
        <v>0.5510005868881636</v>
      </c>
      <c r="H392" s="273">
        <f>'[11]Норм по домам'!$Q$389</f>
        <v>0.4528966083805893</v>
      </c>
      <c r="I392" s="227"/>
      <c r="J392" s="284">
        <f>'[14]Расч по домам'!$M$395</f>
        <v>0.07297248727193684</v>
      </c>
      <c r="K392" s="334">
        <f>'[16]Расч по домам'!$G$395</f>
        <v>0.0280884940533672</v>
      </c>
      <c r="L392" s="273">
        <v>0</v>
      </c>
      <c r="M392" s="227">
        <v>0</v>
      </c>
      <c r="N392" s="242">
        <v>0</v>
      </c>
      <c r="O392" s="274">
        <f>'[4]Расч. по домам на электр'!$P$384</f>
        <v>0.08789028802122224</v>
      </c>
      <c r="P392" s="227">
        <f>'[8]Расчет на дерат  и дез.'!$K$384</f>
        <v>0</v>
      </c>
      <c r="Q392" s="227">
        <f>'[18]Расч. по домам на электр'!$P$384</f>
        <v>0.7174428952832986</v>
      </c>
      <c r="R392" s="288">
        <v>0.5</v>
      </c>
      <c r="S392" s="227">
        <v>0</v>
      </c>
      <c r="T392" s="227">
        <f>'[25]Расч по домам на посыпку и расч'!$H$389</f>
        <v>0.011984784101462658</v>
      </c>
      <c r="U392" s="227">
        <f>'[3]Расч по домам'!$M$396</f>
        <v>0.05202272322752892</v>
      </c>
      <c r="V392" s="230">
        <f t="shared" si="94"/>
        <v>2.4742988672275694</v>
      </c>
      <c r="W392" s="231">
        <f t="shared" si="92"/>
        <v>2.598013810588948</v>
      </c>
      <c r="X392" s="230">
        <f t="shared" si="93"/>
        <v>3.1176165727067375</v>
      </c>
      <c r="Y392" s="298">
        <f t="shared" si="90"/>
        <v>3.266074504740392</v>
      </c>
      <c r="Z392" s="370">
        <f t="shared" si="91"/>
        <v>2.7347513795673137</v>
      </c>
      <c r="AA392" s="294">
        <f t="shared" si="95"/>
        <v>8407.58837327553</v>
      </c>
      <c r="AB392" s="294">
        <f t="shared" si="96"/>
        <v>7006.323644396275</v>
      </c>
      <c r="AC392" s="295">
        <f t="shared" si="82"/>
        <v>3.117616572706738</v>
      </c>
      <c r="AD392" s="296">
        <f t="shared" si="83"/>
        <v>6672.689185139309</v>
      </c>
      <c r="AE392" s="277">
        <f t="shared" si="84"/>
        <v>3.2734974013420746</v>
      </c>
      <c r="AF392" s="297">
        <f t="shared" si="85"/>
        <v>0</v>
      </c>
      <c r="AG392" s="170">
        <f t="shared" si="86"/>
        <v>8827.967791939307</v>
      </c>
      <c r="AH392" s="269">
        <f t="shared" si="87"/>
        <v>105935.61350327168</v>
      </c>
      <c r="AI392" s="277">
        <f t="shared" si="88"/>
        <v>3.8627269335836476</v>
      </c>
      <c r="AJ392" s="170"/>
    </row>
    <row r="393" spans="1:36" ht="12.75">
      <c r="A393" s="1">
        <f aca="true" t="shared" si="97" ref="A393:A414">A392+1</f>
        <v>253</v>
      </c>
      <c r="B393" s="228" t="s">
        <v>110</v>
      </c>
      <c r="C393" s="228">
        <v>5</v>
      </c>
      <c r="D393" s="228">
        <v>5</v>
      </c>
      <c r="E393" s="228">
        <v>2738.9</v>
      </c>
      <c r="F393" s="227"/>
      <c r="G393" s="272">
        <f>'[1]Расч по домам'!$Y$387</f>
        <v>0.4503515833412422</v>
      </c>
      <c r="H393" s="273">
        <f>'[11]Норм по домам'!$Q$390</f>
        <v>0.4528966083805893</v>
      </c>
      <c r="I393" s="227"/>
      <c r="J393" s="284">
        <f>'[14]Расч по домам'!$M$396</f>
        <v>0.07297248727193684</v>
      </c>
      <c r="K393" s="334">
        <f>'[16]Расч по домам'!$G$396</f>
        <v>0.0280884940533672</v>
      </c>
      <c r="L393" s="273">
        <v>0</v>
      </c>
      <c r="M393" s="227">
        <v>0</v>
      </c>
      <c r="N393" s="242">
        <v>0</v>
      </c>
      <c r="O393" s="274">
        <f>'[4]Расч. по домам на электр'!$P$385</f>
        <v>0.09688410021138615</v>
      </c>
      <c r="P393" s="227">
        <f>'[8]Расчет на дерат  и дез.'!$K$385</f>
        <v>0</v>
      </c>
      <c r="Q393" s="227">
        <f>'[18]Расч. по домам на электр'!$P$385</f>
        <v>0.7053926758917812</v>
      </c>
      <c r="R393" s="288">
        <v>0.5</v>
      </c>
      <c r="S393" s="227">
        <v>0</v>
      </c>
      <c r="T393" s="227">
        <f>'[25]Расч по домам на посыпку и расч'!$H$389</f>
        <v>0.011984784101462658</v>
      </c>
      <c r="U393" s="227">
        <f>'[3]Расч по домам'!$M$397</f>
        <v>0.05122307495709957</v>
      </c>
      <c r="V393" s="230">
        <f t="shared" si="94"/>
        <v>2.369793808208865</v>
      </c>
      <c r="W393" s="231">
        <f t="shared" si="92"/>
        <v>2.4882834986193085</v>
      </c>
      <c r="X393" s="230">
        <f t="shared" si="93"/>
        <v>2.98594019834317</v>
      </c>
      <c r="Y393" s="298">
        <f t="shared" si="90"/>
        <v>3.1281278268357022</v>
      </c>
      <c r="Z393" s="370">
        <f t="shared" si="91"/>
        <v>2.619245788020325</v>
      </c>
      <c r="AA393" s="294">
        <f t="shared" si="95"/>
        <v>8178.191609242109</v>
      </c>
      <c r="AB393" s="294">
        <f t="shared" si="96"/>
        <v>6815.159674368424</v>
      </c>
      <c r="AC393" s="295">
        <f t="shared" si="82"/>
        <v>2.98594019834317</v>
      </c>
      <c r="AD393" s="296">
        <f t="shared" si="83"/>
        <v>6490.628261303261</v>
      </c>
      <c r="AE393" s="277">
        <f t="shared" si="84"/>
        <v>3.1352372082603286</v>
      </c>
      <c r="AF393" s="297">
        <f t="shared" si="85"/>
        <v>0</v>
      </c>
      <c r="AG393" s="170">
        <f t="shared" si="86"/>
        <v>8587.101189704214</v>
      </c>
      <c r="AH393" s="269">
        <f t="shared" si="87"/>
        <v>103045.21427645057</v>
      </c>
      <c r="AI393" s="277">
        <f t="shared" si="88"/>
        <v>3.6995799057471874</v>
      </c>
      <c r="AJ393" s="170"/>
    </row>
    <row r="394" spans="1:36" ht="12.75" customHeight="1">
      <c r="A394" s="1">
        <f t="shared" si="97"/>
        <v>254</v>
      </c>
      <c r="B394" s="228" t="s">
        <v>110</v>
      </c>
      <c r="C394" s="228">
        <v>7</v>
      </c>
      <c r="D394" s="228">
        <v>5</v>
      </c>
      <c r="E394" s="228">
        <v>2801.9</v>
      </c>
      <c r="F394" s="227"/>
      <c r="G394" s="272">
        <f>'[12]Расч по домам'!$Y$388</f>
        <v>0.4251509940921041</v>
      </c>
      <c r="H394" s="273">
        <f>'[11]Норм по домам'!$Q$391</f>
        <v>0.4528966083805893</v>
      </c>
      <c r="I394" s="227"/>
      <c r="J394" s="284">
        <f>'[14]Расч по домам'!$M$397</f>
        <v>0.07297248727193684</v>
      </c>
      <c r="K394" s="334">
        <f>'[16]Расч по домам'!$G$397</f>
        <v>0.0280884940533672</v>
      </c>
      <c r="L394" s="273">
        <v>0</v>
      </c>
      <c r="M394" s="227">
        <v>0</v>
      </c>
      <c r="N394" s="242">
        <v>0</v>
      </c>
      <c r="O394" s="274">
        <f>'[4]Расч. по домам на электр'!$P$386</f>
        <v>0.08964959327681174</v>
      </c>
      <c r="P394" s="227">
        <f>'[8]Расчет на дерат  и дез.'!$K$386</f>
        <v>0</v>
      </c>
      <c r="Q394" s="227">
        <f>'[18]Расч. по домам на электр'!$P$386</f>
        <v>0.049966094435918484</v>
      </c>
      <c r="R394" s="288">
        <v>0.5</v>
      </c>
      <c r="S394" s="227">
        <v>0</v>
      </c>
      <c r="T394" s="227">
        <f>'[25]Расч по домам на посыпку и расч'!$H$389</f>
        <v>0.011984784101462658</v>
      </c>
      <c r="U394" s="227">
        <f>'[3]Расч по домам'!$M$398</f>
        <v>0.05007133730682751</v>
      </c>
      <c r="V394" s="230">
        <f t="shared" si="94"/>
        <v>1.680780392919018</v>
      </c>
      <c r="W394" s="231">
        <f t="shared" si="92"/>
        <v>1.764819412564969</v>
      </c>
      <c r="X394" s="230">
        <f t="shared" si="93"/>
        <v>2.1177832950779627</v>
      </c>
      <c r="Y394" s="298">
        <f t="shared" si="90"/>
        <v>2.218630118653104</v>
      </c>
      <c r="Z394" s="370">
        <f t="shared" si="91"/>
        <v>1.8577046448052306</v>
      </c>
      <c r="AA394" s="294">
        <f t="shared" si="95"/>
        <v>5933.817014478944</v>
      </c>
      <c r="AB394" s="294">
        <f t="shared" si="96"/>
        <v>4944.847512065787</v>
      </c>
      <c r="AC394" s="295">
        <f t="shared" si="82"/>
        <v>2.1177832950779623</v>
      </c>
      <c r="AD394" s="296">
        <f t="shared" si="83"/>
        <v>4709.378582919797</v>
      </c>
      <c r="AE394" s="277">
        <f t="shared" si="84"/>
        <v>2.223672459831861</v>
      </c>
      <c r="AF394" s="297">
        <f t="shared" si="85"/>
        <v>0</v>
      </c>
      <c r="AG394" s="170">
        <f t="shared" si="86"/>
        <v>6230.5078652028915</v>
      </c>
      <c r="AH394" s="269">
        <f t="shared" si="87"/>
        <v>74766.0943824347</v>
      </c>
      <c r="AI394" s="277">
        <f t="shared" si="88"/>
        <v>2.623933502601596</v>
      </c>
      <c r="AJ394" s="170"/>
    </row>
    <row r="395" spans="1:36" ht="14.25" customHeight="1" hidden="1">
      <c r="A395" s="1">
        <f t="shared" si="97"/>
        <v>255</v>
      </c>
      <c r="B395" s="228" t="s">
        <v>109</v>
      </c>
      <c r="C395" s="228">
        <v>2</v>
      </c>
      <c r="D395" s="228">
        <v>1</v>
      </c>
      <c r="E395" s="228">
        <v>0</v>
      </c>
      <c r="F395" s="227"/>
      <c r="G395" s="272"/>
      <c r="H395" s="273"/>
      <c r="I395" s="227"/>
      <c r="J395" s="284"/>
      <c r="K395" s="334"/>
      <c r="L395" s="273"/>
      <c r="M395" s="227"/>
      <c r="N395" s="242"/>
      <c r="O395" s="274"/>
      <c r="P395" s="227"/>
      <c r="Q395" s="227"/>
      <c r="R395" s="288"/>
      <c r="S395" s="227"/>
      <c r="T395" s="227">
        <v>0</v>
      </c>
      <c r="U395" s="227"/>
      <c r="V395" s="230"/>
      <c r="W395" s="231"/>
      <c r="X395" s="230"/>
      <c r="Y395" s="298"/>
      <c r="Z395" s="370"/>
      <c r="AA395" s="294"/>
      <c r="AB395" s="294"/>
      <c r="AC395" s="295">
        <f t="shared" si="82"/>
        <v>0</v>
      </c>
      <c r="AD395" s="296">
        <f t="shared" si="83"/>
        <v>0</v>
      </c>
      <c r="AE395" s="277">
        <f t="shared" si="84"/>
        <v>0</v>
      </c>
      <c r="AF395" s="297">
        <f t="shared" si="85"/>
        <v>0</v>
      </c>
      <c r="AG395" s="170">
        <f t="shared" si="86"/>
        <v>0</v>
      </c>
      <c r="AH395" s="269">
        <f t="shared" si="87"/>
        <v>0</v>
      </c>
      <c r="AI395" s="277">
        <f t="shared" si="88"/>
        <v>0</v>
      </c>
      <c r="AJ395" s="170"/>
    </row>
    <row r="396" spans="1:36" ht="12.75">
      <c r="A396" s="1">
        <f t="shared" si="97"/>
        <v>256</v>
      </c>
      <c r="B396" s="228" t="s">
        <v>109</v>
      </c>
      <c r="C396" s="228">
        <v>3</v>
      </c>
      <c r="D396" s="228">
        <v>4</v>
      </c>
      <c r="E396" s="228">
        <v>1413.8</v>
      </c>
      <c r="F396" s="227"/>
      <c r="G396" s="272">
        <f>'[12]Расч по домам'!$Y$390</f>
        <v>0.6497290625925403</v>
      </c>
      <c r="H396" s="273">
        <f>'[11]Норм по домам'!$Q$393</f>
        <v>0.4528966083805893</v>
      </c>
      <c r="I396" s="227"/>
      <c r="J396" s="284">
        <f>'[14]Расч по домам'!$M$399</f>
        <v>0.07297248727193684</v>
      </c>
      <c r="K396" s="334">
        <f>'[16]Расч по домам'!$G$399</f>
        <v>0.0280884940533672</v>
      </c>
      <c r="L396" s="273">
        <v>0</v>
      </c>
      <c r="M396" s="227">
        <v>0</v>
      </c>
      <c r="N396" s="242">
        <v>0</v>
      </c>
      <c r="O396" s="274">
        <f>'[4]Расч. по домам на электр'!$P$388</f>
        <v>0.09733848171591031</v>
      </c>
      <c r="P396" s="227">
        <f>'[8]Расчет на дерат  и дез.'!$K$388</f>
        <v>0</v>
      </c>
      <c r="Q396" s="227">
        <f>'[18]Расч. по домам на электр'!$P$388</f>
        <v>0.5715095676824947</v>
      </c>
      <c r="R396" s="288">
        <v>0.5</v>
      </c>
      <c r="S396" s="227">
        <v>0</v>
      </c>
      <c r="T396" s="227">
        <f>'[25]Расч по домам на посыпку и расч'!$H$389</f>
        <v>0.011984784101462658</v>
      </c>
      <c r="U396" s="227">
        <f>'[3]Расч по домам'!$M$400</f>
        <v>0.12503999999999998</v>
      </c>
      <c r="V396" s="230">
        <f aca="true" t="shared" si="98" ref="V396:V412">U396+T396+S396+R396+Q396+P396+O396+N396+M396+L396+K396+J396+I396+H396+G396+F396</f>
        <v>2.5095594857983015</v>
      </c>
      <c r="W396" s="231">
        <f t="shared" si="92"/>
        <v>2.6350374600882165</v>
      </c>
      <c r="X396" s="230">
        <f t="shared" si="93"/>
        <v>3.16204495210586</v>
      </c>
      <c r="Y396" s="298">
        <f t="shared" si="90"/>
        <v>3.3126185212537584</v>
      </c>
      <c r="Z396" s="370">
        <f t="shared" si="91"/>
        <v>2.7737236421981226</v>
      </c>
      <c r="AA396" s="294">
        <f aca="true" t="shared" si="99" ref="AA396:AA414">X396*E396</f>
        <v>4470.499153287265</v>
      </c>
      <c r="AB396" s="294">
        <f aca="true" t="shared" si="100" ref="AB396:AB414">W396*E396</f>
        <v>3725.41596107272</v>
      </c>
      <c r="AC396" s="295">
        <f t="shared" si="82"/>
        <v>3.16204495210586</v>
      </c>
      <c r="AD396" s="296">
        <f t="shared" si="83"/>
        <v>3548.0152010216384</v>
      </c>
      <c r="AE396" s="277">
        <f t="shared" si="84"/>
        <v>3.320147199711153</v>
      </c>
      <c r="AF396" s="297">
        <f t="shared" si="85"/>
        <v>0</v>
      </c>
      <c r="AG396" s="170">
        <f t="shared" si="86"/>
        <v>4694.024110951628</v>
      </c>
      <c r="AH396" s="269">
        <f t="shared" si="87"/>
        <v>56328.28933141954</v>
      </c>
      <c r="AI396" s="277">
        <f t="shared" si="88"/>
        <v>3.91777369565916</v>
      </c>
      <c r="AJ396" s="170"/>
    </row>
    <row r="397" spans="1:36" ht="12.75">
      <c r="A397" s="1">
        <f t="shared" si="97"/>
        <v>257</v>
      </c>
      <c r="B397" s="228" t="s">
        <v>109</v>
      </c>
      <c r="C397" s="228">
        <v>4</v>
      </c>
      <c r="D397" s="228">
        <v>4</v>
      </c>
      <c r="E397" s="228">
        <v>1486.3</v>
      </c>
      <c r="F397" s="227"/>
      <c r="G397" s="272">
        <f>'[12]Расч по домам'!$Y$391</f>
        <v>0.4789906099172442</v>
      </c>
      <c r="H397" s="273">
        <f>'[11]Норм по домам'!$Q$394</f>
        <v>0.4528966083805892</v>
      </c>
      <c r="I397" s="227"/>
      <c r="J397" s="284">
        <f>'[14]Расч по домам'!$M$400</f>
        <v>0.07297248727193684</v>
      </c>
      <c r="K397" s="334">
        <f>'[16]Расч по домам'!$G$400</f>
        <v>0.0280884940533672</v>
      </c>
      <c r="L397" s="273">
        <v>0</v>
      </c>
      <c r="M397" s="227">
        <v>0</v>
      </c>
      <c r="N397" s="242">
        <v>0</v>
      </c>
      <c r="O397" s="274">
        <f>'[4]Расч. по домам на электр'!$P$389</f>
        <v>0.08960174973242123</v>
      </c>
      <c r="P397" s="227">
        <f>'[8]Расчет на дерат  и дез.'!$K$389</f>
        <v>0</v>
      </c>
      <c r="Q397" s="227">
        <f>'[18]Расч. по домам на электр'!$P$389</f>
        <v>0.5441295546558704</v>
      </c>
      <c r="R397" s="288">
        <v>0.5</v>
      </c>
      <c r="S397" s="227">
        <v>0</v>
      </c>
      <c r="T397" s="227">
        <f>'[25]Расч по домам на посыпку и расч'!$H$389</f>
        <v>0.011984784101462658</v>
      </c>
      <c r="U397" s="227">
        <f>'[3]Расч по домам'!$M$401</f>
        <v>0.12698619163292846</v>
      </c>
      <c r="V397" s="230">
        <f t="shared" si="98"/>
        <v>2.3056504797458204</v>
      </c>
      <c r="W397" s="231">
        <f t="shared" si="92"/>
        <v>2.4209330037331114</v>
      </c>
      <c r="X397" s="230">
        <f t="shared" si="93"/>
        <v>2.9051196044797334</v>
      </c>
      <c r="Y397" s="298">
        <f t="shared" si="90"/>
        <v>3.0434586332644833</v>
      </c>
      <c r="Z397" s="370">
        <f t="shared" si="91"/>
        <v>2.5483505302453806</v>
      </c>
      <c r="AA397" s="294">
        <f t="shared" si="99"/>
        <v>4317.879268138227</v>
      </c>
      <c r="AB397" s="294">
        <f t="shared" si="100"/>
        <v>3598.2327234485233</v>
      </c>
      <c r="AC397" s="295">
        <f t="shared" si="82"/>
        <v>2.9051196044797343</v>
      </c>
      <c r="AD397" s="296">
        <f t="shared" si="83"/>
        <v>3426.888308046213</v>
      </c>
      <c r="AE397" s="277">
        <f t="shared" si="84"/>
        <v>3.0503755847037204</v>
      </c>
      <c r="AF397" s="297">
        <f t="shared" si="85"/>
        <v>0</v>
      </c>
      <c r="AG397" s="170">
        <f t="shared" si="86"/>
        <v>4533.773231545139</v>
      </c>
      <c r="AH397" s="269">
        <f t="shared" si="87"/>
        <v>54405.27877854167</v>
      </c>
      <c r="AI397" s="277">
        <f t="shared" si="88"/>
        <v>3.59944318995039</v>
      </c>
      <c r="AJ397" s="170"/>
    </row>
    <row r="398" spans="1:36" ht="12.75">
      <c r="A398" s="1">
        <f t="shared" si="97"/>
        <v>258</v>
      </c>
      <c r="B398" s="228" t="s">
        <v>109</v>
      </c>
      <c r="C398" s="228">
        <v>7</v>
      </c>
      <c r="D398" s="228">
        <v>2</v>
      </c>
      <c r="E398" s="228">
        <v>643.7</v>
      </c>
      <c r="F398" s="227"/>
      <c r="G398" s="272">
        <f>'[12]Расч по домам'!$Y$392</f>
        <v>0.47153946362176985</v>
      </c>
      <c r="H398" s="273">
        <f>'[11]Норм по домам'!$Q$395</f>
        <v>0.45289660838058937</v>
      </c>
      <c r="I398" s="227"/>
      <c r="J398" s="284">
        <f>'[14]Расч по домам'!$M$401</f>
        <v>0.07297248727193684</v>
      </c>
      <c r="K398" s="334">
        <f>'[16]Расч по домам'!$G$401</f>
        <v>0.0280884940533672</v>
      </c>
      <c r="L398" s="273">
        <v>0</v>
      </c>
      <c r="M398" s="227">
        <v>0</v>
      </c>
      <c r="N398" s="242">
        <v>0</v>
      </c>
      <c r="O398" s="274">
        <f>'[4]Расч. по домам на электр'!$P$390</f>
        <v>0.07537161411122278</v>
      </c>
      <c r="P398" s="227">
        <f>'[8]Расчет на дерат  и дез.'!$K$390</f>
        <v>0</v>
      </c>
      <c r="Q398" s="227">
        <f>'[18]Расч. по домам на электр'!$P$390</f>
        <v>0.657858894034323</v>
      </c>
      <c r="R398" s="288">
        <v>0.5</v>
      </c>
      <c r="S398" s="227">
        <v>0</v>
      </c>
      <c r="T398" s="227">
        <f>'[25]Расч по домам на посыпку и расч'!$H$389</f>
        <v>0.011984784101462658</v>
      </c>
      <c r="U398" s="227">
        <f>'[3]Расч по домам'!$M$402</f>
        <v>0.09612173249795695</v>
      </c>
      <c r="V398" s="230">
        <f t="shared" si="98"/>
        <v>2.3668340780726287</v>
      </c>
      <c r="W398" s="231">
        <f t="shared" si="92"/>
        <v>2.48517578197626</v>
      </c>
      <c r="X398" s="230">
        <f t="shared" si="93"/>
        <v>2.982210938371512</v>
      </c>
      <c r="Y398" s="298">
        <f t="shared" si="90"/>
        <v>3.1242209830558703</v>
      </c>
      <c r="Z398" s="370">
        <f t="shared" si="91"/>
        <v>2.6159745073434317</v>
      </c>
      <c r="AA398" s="294">
        <f t="shared" si="99"/>
        <v>1919.6491810297423</v>
      </c>
      <c r="AB398" s="294">
        <f t="shared" si="100"/>
        <v>1599.7076508581188</v>
      </c>
      <c r="AC398" s="295">
        <f t="shared" si="82"/>
        <v>2.9822109383715127</v>
      </c>
      <c r="AD398" s="296">
        <f t="shared" si="83"/>
        <v>1523.531096055351</v>
      </c>
      <c r="AE398" s="277">
        <f t="shared" si="84"/>
        <v>3.1313214852900875</v>
      </c>
      <c r="AF398" s="297">
        <f t="shared" si="85"/>
        <v>0</v>
      </c>
      <c r="AG398" s="170">
        <f t="shared" si="86"/>
        <v>2015.6316400812295</v>
      </c>
      <c r="AH398" s="269">
        <f t="shared" si="87"/>
        <v>24187.579680974755</v>
      </c>
      <c r="AI398" s="277">
        <f t="shared" si="88"/>
        <v>3.6949593526423032</v>
      </c>
      <c r="AJ398" s="170"/>
    </row>
    <row r="399" spans="1:36" ht="14.25" customHeight="1">
      <c r="A399" s="1">
        <f t="shared" si="97"/>
        <v>259</v>
      </c>
      <c r="B399" s="228" t="s">
        <v>109</v>
      </c>
      <c r="C399" s="228">
        <v>8</v>
      </c>
      <c r="D399" s="228">
        <v>2</v>
      </c>
      <c r="E399" s="228">
        <v>584</v>
      </c>
      <c r="F399" s="227"/>
      <c r="G399" s="272">
        <f>'[12]Расч по домам'!$Y$393</f>
        <v>0.5242840731735159</v>
      </c>
      <c r="H399" s="273">
        <f>'[11]Норм по домам'!$Q$396</f>
        <v>0.45289660838058937</v>
      </c>
      <c r="I399" s="227"/>
      <c r="J399" s="284">
        <f>'[14]Расч по домам'!$M$402</f>
        <v>0.07297248727193684</v>
      </c>
      <c r="K399" s="334">
        <f>'[16]Расч по домам'!$G$402</f>
        <v>0.028088494053367205</v>
      </c>
      <c r="L399" s="273">
        <v>0</v>
      </c>
      <c r="M399" s="227">
        <v>0</v>
      </c>
      <c r="N399" s="242">
        <v>0</v>
      </c>
      <c r="O399" s="274">
        <f>'[4]Расч. по домам на электр'!$P$391</f>
        <v>0.06639860506331526</v>
      </c>
      <c r="P399" s="227">
        <f>'[8]Расчет на дерат  и дез.'!$K$391</f>
        <v>0</v>
      </c>
      <c r="Q399" s="227">
        <f>'[18]Расч. по домам на электр'!$P$391</f>
        <v>0.6673114119922631</v>
      </c>
      <c r="R399" s="288">
        <v>0.5</v>
      </c>
      <c r="S399" s="227">
        <v>0</v>
      </c>
      <c r="T399" s="227">
        <f>'[25]Расч по домам на посыпку и расч'!$H$389</f>
        <v>0.011984784101462658</v>
      </c>
      <c r="U399" s="227">
        <f>'[3]Расч по домам'!$M$403</f>
        <v>0.08125239016302847</v>
      </c>
      <c r="V399" s="230">
        <f t="shared" si="98"/>
        <v>2.405188854199479</v>
      </c>
      <c r="W399" s="231">
        <f t="shared" si="92"/>
        <v>2.525448296909453</v>
      </c>
      <c r="X399" s="230">
        <f t="shared" si="93"/>
        <v>3.0305379562913433</v>
      </c>
      <c r="Y399" s="298">
        <f t="shared" si="90"/>
        <v>3.1748492875433127</v>
      </c>
      <c r="Z399" s="370">
        <f t="shared" si="91"/>
        <v>2.65836662832574</v>
      </c>
      <c r="AA399" s="294">
        <f t="shared" si="99"/>
        <v>1769.8341664741445</v>
      </c>
      <c r="AB399" s="294">
        <f t="shared" si="100"/>
        <v>1474.8618053951204</v>
      </c>
      <c r="AC399" s="295">
        <f t="shared" si="82"/>
        <v>3.0305379562913433</v>
      </c>
      <c r="AD399" s="296">
        <f t="shared" si="83"/>
        <v>1404.6302908524958</v>
      </c>
      <c r="AE399" s="277">
        <f t="shared" si="84"/>
        <v>3.1820648541059104</v>
      </c>
      <c r="AF399" s="297">
        <f t="shared" si="85"/>
        <v>0</v>
      </c>
      <c r="AG399" s="170">
        <f t="shared" si="86"/>
        <v>1858.3258747978516</v>
      </c>
      <c r="AH399" s="269">
        <f t="shared" si="87"/>
        <v>22299.91049757422</v>
      </c>
      <c r="AI399" s="277">
        <f t="shared" si="88"/>
        <v>3.754836527844974</v>
      </c>
      <c r="AJ399" s="170"/>
    </row>
    <row r="400" spans="1:36" ht="12.75">
      <c r="A400" s="1">
        <f t="shared" si="97"/>
        <v>260</v>
      </c>
      <c r="B400" s="228" t="s">
        <v>109</v>
      </c>
      <c r="C400" s="228">
        <v>9</v>
      </c>
      <c r="D400" s="228">
        <v>2</v>
      </c>
      <c r="E400" s="228">
        <v>642</v>
      </c>
      <c r="F400" s="227"/>
      <c r="G400" s="272">
        <f>'[12]Расч по домам'!$Y$394</f>
        <v>0.5001979559916926</v>
      </c>
      <c r="H400" s="273">
        <f>'[11]Норм по домам'!$Q$397</f>
        <v>0.45289660838058937</v>
      </c>
      <c r="I400" s="227"/>
      <c r="J400" s="284">
        <f>'[14]Расч по домам'!$M$403</f>
        <v>0.07297248727193682</v>
      </c>
      <c r="K400" s="334">
        <f>'[16]Расч по домам'!$G$403</f>
        <v>0.0280884940533672</v>
      </c>
      <c r="L400" s="273">
        <v>0</v>
      </c>
      <c r="M400" s="227">
        <v>0</v>
      </c>
      <c r="N400" s="242">
        <v>0</v>
      </c>
      <c r="O400" s="274">
        <f>'[4]Расч. по домам на электр'!$P$392</f>
        <v>0.10885359998711124</v>
      </c>
      <c r="P400" s="227">
        <f>'[8]Расчет на дерат  и дез.'!$K$392</f>
        <v>0</v>
      </c>
      <c r="Q400" s="227">
        <f>'[18]Расч. по домам на электр'!$P$392</f>
        <v>0.7522192804859055</v>
      </c>
      <c r="R400" s="288">
        <v>0.5</v>
      </c>
      <c r="S400" s="227">
        <v>0</v>
      </c>
      <c r="T400" s="227">
        <f>'[25]Расч по домам на посыпку и расч'!$H$389</f>
        <v>0.011984784101462658</v>
      </c>
      <c r="U400" s="227">
        <f>'[3]Расч по домам'!$M$404</f>
        <v>0.14654534807662356</v>
      </c>
      <c r="V400" s="230">
        <f t="shared" si="98"/>
        <v>2.573758558348689</v>
      </c>
      <c r="W400" s="231">
        <f t="shared" si="92"/>
        <v>2.7024464862661235</v>
      </c>
      <c r="X400" s="230">
        <f t="shared" si="93"/>
        <v>3.242935783519348</v>
      </c>
      <c r="Y400" s="298">
        <f t="shared" si="90"/>
        <v>3.39736129702027</v>
      </c>
      <c r="Z400" s="370">
        <f t="shared" si="91"/>
        <v>2.8446805118590777</v>
      </c>
      <c r="AA400" s="294">
        <f t="shared" si="99"/>
        <v>2081.9647730194215</v>
      </c>
      <c r="AB400" s="294">
        <f t="shared" si="100"/>
        <v>1734.9706441828512</v>
      </c>
      <c r="AC400" s="295">
        <f t="shared" si="82"/>
        <v>3.2429357835193486</v>
      </c>
      <c r="AD400" s="296">
        <f t="shared" si="83"/>
        <v>1652.3529944598583</v>
      </c>
      <c r="AE400" s="277">
        <f t="shared" si="84"/>
        <v>3.405082572695316</v>
      </c>
      <c r="AF400" s="297">
        <f t="shared" si="85"/>
        <v>0</v>
      </c>
      <c r="AG400" s="170">
        <f t="shared" si="86"/>
        <v>2186.063011670393</v>
      </c>
      <c r="AH400" s="269">
        <f t="shared" si="87"/>
        <v>26232.756140044716</v>
      </c>
      <c r="AI400" s="277">
        <f t="shared" si="88"/>
        <v>4.017997435780472</v>
      </c>
      <c r="AJ400" s="170"/>
    </row>
    <row r="401" spans="1:36" ht="12.75">
      <c r="A401" s="1">
        <f t="shared" si="97"/>
        <v>261</v>
      </c>
      <c r="B401" s="228" t="s">
        <v>109</v>
      </c>
      <c r="C401" s="228">
        <v>10</v>
      </c>
      <c r="D401" s="228">
        <v>2</v>
      </c>
      <c r="E401" s="228">
        <v>329.8</v>
      </c>
      <c r="F401" s="227"/>
      <c r="G401" s="272">
        <f>'[12]Расч по домам'!$Y$395</f>
        <v>0.6963450418165892</v>
      </c>
      <c r="H401" s="273">
        <f>'[11]Норм по домам'!$Q$398</f>
        <v>0.3296389658504187</v>
      </c>
      <c r="I401" s="227"/>
      <c r="J401" s="284">
        <f>'[14]Расч по домам'!$M$404</f>
        <v>0.07297248727193682</v>
      </c>
      <c r="K401" s="334">
        <f>'[16]Расч по домам'!$G$404</f>
        <v>0.0280884940533672</v>
      </c>
      <c r="L401" s="273">
        <v>0</v>
      </c>
      <c r="M401" s="227">
        <v>0</v>
      </c>
      <c r="N401" s="242">
        <v>0</v>
      </c>
      <c r="O401" s="274">
        <f>'[4]Расч. по домам на электр'!$P$393</f>
        <v>0.09008275936913523</v>
      </c>
      <c r="P401" s="227">
        <f>'[8]Расчет на дерат  и дез.'!$K$393</f>
        <v>0</v>
      </c>
      <c r="Q401" s="227">
        <f>'[18]Расч. по домам на электр'!$P$393</f>
        <v>0.7862607846329155</v>
      </c>
      <c r="R401" s="288">
        <v>0.5</v>
      </c>
      <c r="S401" s="227">
        <v>0</v>
      </c>
      <c r="T401" s="227">
        <f>'[25]Расч по домам на посыпку и расч'!$H$389</f>
        <v>0.011984784101462658</v>
      </c>
      <c r="U401" s="227">
        <f>'[3]Расч по домам'!$M$405</f>
        <v>0.11488291714146183</v>
      </c>
      <c r="V401" s="230">
        <f t="shared" si="98"/>
        <v>2.630256234237287</v>
      </c>
      <c r="W401" s="231">
        <f t="shared" si="92"/>
        <v>2.7617690459491517</v>
      </c>
      <c r="X401" s="230">
        <f t="shared" si="93"/>
        <v>3.314122855138982</v>
      </c>
      <c r="Y401" s="298">
        <f t="shared" si="90"/>
        <v>3.4719382291932193</v>
      </c>
      <c r="Z401" s="370">
        <f t="shared" si="91"/>
        <v>2.907125311525423</v>
      </c>
      <c r="AA401" s="294">
        <f t="shared" si="99"/>
        <v>1092.9977176248362</v>
      </c>
      <c r="AB401" s="294">
        <f t="shared" si="100"/>
        <v>910.8314313540303</v>
      </c>
      <c r="AC401" s="295">
        <f t="shared" si="82"/>
        <v>3.3141228551389825</v>
      </c>
      <c r="AD401" s="296">
        <f t="shared" si="83"/>
        <v>867.4585060514573</v>
      </c>
      <c r="AE401" s="277">
        <f t="shared" si="84"/>
        <v>3.479828997895931</v>
      </c>
      <c r="AF401" s="297">
        <f t="shared" si="85"/>
        <v>0</v>
      </c>
      <c r="AG401" s="170">
        <f t="shared" si="86"/>
        <v>1147.6476035060782</v>
      </c>
      <c r="AH401" s="269">
        <f t="shared" si="87"/>
        <v>13771.771242072939</v>
      </c>
      <c r="AI401" s="277">
        <f t="shared" si="88"/>
        <v>4.106198217517199</v>
      </c>
      <c r="AJ401" s="170"/>
    </row>
    <row r="402" spans="1:36" ht="12.75">
      <c r="A402" s="1">
        <f t="shared" si="97"/>
        <v>262</v>
      </c>
      <c r="B402" s="228" t="s">
        <v>109</v>
      </c>
      <c r="C402" s="228">
        <v>11</v>
      </c>
      <c r="D402" s="228">
        <v>2</v>
      </c>
      <c r="E402" s="228">
        <v>713.7</v>
      </c>
      <c r="F402" s="227"/>
      <c r="G402" s="272">
        <f>'[12]Расч по домам'!$Y$396</f>
        <v>0.732073010658073</v>
      </c>
      <c r="H402" s="273">
        <f>'[11]Норм по домам'!$Q$399</f>
        <v>0.45289660838058937</v>
      </c>
      <c r="I402" s="227"/>
      <c r="J402" s="284">
        <f>'[14]Расч по домам'!$M$236</f>
        <v>0.07297248727193684</v>
      </c>
      <c r="K402" s="334">
        <f>'[16]Расч по домам'!$G$405</f>
        <v>0.028088494053367205</v>
      </c>
      <c r="L402" s="273">
        <v>0</v>
      </c>
      <c r="M402" s="227">
        <v>0</v>
      </c>
      <c r="N402" s="242">
        <v>0</v>
      </c>
      <c r="O402" s="274">
        <f>'[4]Расч. по домам на электр'!$P$394</f>
        <v>0.07830456923795072</v>
      </c>
      <c r="P402" s="227">
        <f>'[8]Расчет на дерат  и дез.'!$K$394</f>
        <v>0</v>
      </c>
      <c r="Q402" s="227">
        <f>'[18]Расч. по домам на электр'!$P$394</f>
        <v>0.6834583274373849</v>
      </c>
      <c r="R402" s="288">
        <v>0.5</v>
      </c>
      <c r="S402" s="227">
        <v>0</v>
      </c>
      <c r="T402" s="227">
        <f>'[25]Расч по домам на посыпку и расч'!$H$389</f>
        <v>0.011984784101462658</v>
      </c>
      <c r="U402" s="227">
        <f>'[3]Расч по домам'!$M$406</f>
        <v>0.09986214235177585</v>
      </c>
      <c r="V402" s="230">
        <f t="shared" si="98"/>
        <v>2.6596404234925406</v>
      </c>
      <c r="W402" s="231">
        <f t="shared" si="92"/>
        <v>2.7926224446671677</v>
      </c>
      <c r="X402" s="230">
        <f t="shared" si="93"/>
        <v>3.3511469336006012</v>
      </c>
      <c r="Y402" s="298">
        <f t="shared" si="90"/>
        <v>3.5107253590101535</v>
      </c>
      <c r="Z402" s="370">
        <f t="shared" si="91"/>
        <v>2.9396025733338607</v>
      </c>
      <c r="AA402" s="294">
        <f t="shared" si="99"/>
        <v>2391.7135665107494</v>
      </c>
      <c r="AB402" s="294">
        <f t="shared" si="100"/>
        <v>1993.0946387589577</v>
      </c>
      <c r="AC402" s="295">
        <f t="shared" si="82"/>
        <v>3.3511469336006012</v>
      </c>
      <c r="AD402" s="296">
        <f t="shared" si="83"/>
        <v>1898.1853702466262</v>
      </c>
      <c r="AE402" s="277">
        <f t="shared" si="84"/>
        <v>3.5187042802806316</v>
      </c>
      <c r="AF402" s="297">
        <f t="shared" si="85"/>
        <v>0</v>
      </c>
      <c r="AG402" s="170">
        <f t="shared" si="86"/>
        <v>2511.299244836287</v>
      </c>
      <c r="AH402" s="269">
        <f t="shared" si="87"/>
        <v>30135.590938035442</v>
      </c>
      <c r="AI402" s="277">
        <f t="shared" si="88"/>
        <v>4.152071050731145</v>
      </c>
      <c r="AJ402" s="170"/>
    </row>
    <row r="403" spans="1:36" ht="12.75">
      <c r="A403" s="1">
        <f t="shared" si="97"/>
        <v>263</v>
      </c>
      <c r="B403" s="228" t="s">
        <v>109</v>
      </c>
      <c r="C403" s="228">
        <v>12</v>
      </c>
      <c r="D403" s="228">
        <v>2</v>
      </c>
      <c r="E403" s="228">
        <v>626.4</v>
      </c>
      <c r="F403" s="227"/>
      <c r="G403" s="272">
        <f>'[12]Расч по домам'!$Y$397</f>
        <v>0.7201687328224777</v>
      </c>
      <c r="H403" s="273">
        <f>'[11]Норм по домам'!$Q$400</f>
        <v>0.45289660838058937</v>
      </c>
      <c r="I403" s="227"/>
      <c r="J403" s="284">
        <f>'[14]Расч по домам'!$M$406</f>
        <v>0.07297248727193682</v>
      </c>
      <c r="K403" s="334">
        <f>'[16]Расч по домам'!$G$405</f>
        <v>0.028088494053367205</v>
      </c>
      <c r="L403" s="273">
        <v>0</v>
      </c>
      <c r="M403" s="227">
        <v>0</v>
      </c>
      <c r="N403" s="242">
        <v>0</v>
      </c>
      <c r="O403" s="274">
        <f>'[4]Расч. по домам на электр'!$P$395</f>
        <v>0.08845562512861217</v>
      </c>
      <c r="P403" s="227">
        <f>'[8]Расчет на дерат  и дез.'!$K$395</f>
        <v>0.01553119891644482</v>
      </c>
      <c r="Q403" s="227">
        <f>'[18]Расч. по домам на электр'!$P$395</f>
        <v>0.25735294117647056</v>
      </c>
      <c r="R403" s="288">
        <v>0.5</v>
      </c>
      <c r="S403" s="227">
        <v>0</v>
      </c>
      <c r="T403" s="227">
        <f>'[25]Расч по домам на посыпку и расч'!$H$389</f>
        <v>0.011984784101462658</v>
      </c>
      <c r="U403" s="227">
        <f>'[3]Расч по домам'!$M$407</f>
        <v>0.15041043478260868</v>
      </c>
      <c r="V403" s="230">
        <f t="shared" si="98"/>
        <v>2.29786130663397</v>
      </c>
      <c r="W403" s="231">
        <f t="shared" si="92"/>
        <v>2.4127543719656686</v>
      </c>
      <c r="X403" s="230">
        <f t="shared" si="93"/>
        <v>2.8953052463588023</v>
      </c>
      <c r="Y403" s="298">
        <f t="shared" si="90"/>
        <v>3.0331769247568405</v>
      </c>
      <c r="Z403" s="370">
        <f t="shared" si="91"/>
        <v>2.539741444174388</v>
      </c>
      <c r="AA403" s="294">
        <f t="shared" si="99"/>
        <v>1813.6192063191536</v>
      </c>
      <c r="AB403" s="294">
        <f t="shared" si="100"/>
        <v>1511.3493385992947</v>
      </c>
      <c r="AC403" s="295">
        <f t="shared" si="82"/>
        <v>2.8953052463588027</v>
      </c>
      <c r="AD403" s="296">
        <f t="shared" si="83"/>
        <v>1439.3803224755186</v>
      </c>
      <c r="AE403" s="277">
        <f t="shared" si="84"/>
        <v>3.0400705086767426</v>
      </c>
      <c r="AF403" s="297">
        <f t="shared" si="85"/>
        <v>0</v>
      </c>
      <c r="AG403" s="170">
        <f t="shared" si="86"/>
        <v>1904.3001666351115</v>
      </c>
      <c r="AH403" s="269">
        <f t="shared" si="87"/>
        <v>22851.601999621336</v>
      </c>
      <c r="AI403" s="277">
        <f t="shared" si="88"/>
        <v>3.587283200238556</v>
      </c>
      <c r="AJ403" s="170"/>
    </row>
    <row r="404" spans="1:36" ht="12.75">
      <c r="A404" s="1">
        <f t="shared" si="97"/>
        <v>264</v>
      </c>
      <c r="B404" s="228" t="s">
        <v>109</v>
      </c>
      <c r="C404" s="228">
        <v>13</v>
      </c>
      <c r="D404" s="228">
        <v>2</v>
      </c>
      <c r="E404" s="228">
        <v>630</v>
      </c>
      <c r="F404" s="227"/>
      <c r="G404" s="272">
        <f>'[12]Расч по домам'!$Y$398</f>
        <v>0.5940920298412697</v>
      </c>
      <c r="H404" s="273">
        <f>'[11]Норм по домам'!$Q$401</f>
        <v>0.45289660838058926</v>
      </c>
      <c r="I404" s="227"/>
      <c r="J404" s="284">
        <f>'[14]Расч по домам'!$M$407</f>
        <v>0.07297248727193684</v>
      </c>
      <c r="K404" s="334">
        <f>'[16]Расч по домам'!$G$407</f>
        <v>0.028088494053367205</v>
      </c>
      <c r="L404" s="273">
        <v>0</v>
      </c>
      <c r="M404" s="227">
        <v>0</v>
      </c>
      <c r="N404" s="242">
        <v>0</v>
      </c>
      <c r="O404" s="274">
        <f>'[4]Расч. по домам на электр'!$P$396</f>
        <v>0.08803346974301586</v>
      </c>
      <c r="P404" s="227">
        <f>'[8]Расчет на дерат  и дез.'!$K$396</f>
        <v>0</v>
      </c>
      <c r="Q404" s="227">
        <f>'[18]Расч. по домам на электр'!$P$396</f>
        <v>0.7683741648106903</v>
      </c>
      <c r="R404" s="288">
        <v>0.5</v>
      </c>
      <c r="S404" s="227">
        <v>0</v>
      </c>
      <c r="T404" s="227">
        <f>'[25]Расч по домам на посыпку и расч'!$H$389</f>
        <v>0.011984784101462658</v>
      </c>
      <c r="U404" s="227">
        <f>'[3]Расч по домам'!$M$408</f>
        <v>0.14969259942729876</v>
      </c>
      <c r="V404" s="230">
        <f t="shared" si="98"/>
        <v>2.666134637629631</v>
      </c>
      <c r="W404" s="231">
        <f t="shared" si="92"/>
        <v>2.7994413695111127</v>
      </c>
      <c r="X404" s="230">
        <f t="shared" si="93"/>
        <v>3.3593296434133353</v>
      </c>
      <c r="Y404" s="298">
        <f t="shared" si="90"/>
        <v>3.5192977216711125</v>
      </c>
      <c r="Z404" s="370">
        <f t="shared" si="91"/>
        <v>2.9467803889590662</v>
      </c>
      <c r="AA404" s="294">
        <f t="shared" si="99"/>
        <v>2116.377675350401</v>
      </c>
      <c r="AB404" s="294">
        <f t="shared" si="100"/>
        <v>1763.648062792001</v>
      </c>
      <c r="AC404" s="295">
        <f t="shared" si="82"/>
        <v>3.3593296434133353</v>
      </c>
      <c r="AD404" s="296">
        <f t="shared" si="83"/>
        <v>1679.6648217066675</v>
      </c>
      <c r="AE404" s="277">
        <f t="shared" si="84"/>
        <v>3.527296125584002</v>
      </c>
      <c r="AF404" s="297">
        <f t="shared" si="85"/>
        <v>0</v>
      </c>
      <c r="AG404" s="170">
        <f t="shared" si="86"/>
        <v>2222.1965591179214</v>
      </c>
      <c r="AH404" s="269">
        <f t="shared" si="87"/>
        <v>26666.358709415057</v>
      </c>
      <c r="AI404" s="277">
        <f t="shared" si="88"/>
        <v>4.162209428189122</v>
      </c>
      <c r="AJ404" s="170"/>
    </row>
    <row r="405" spans="1:36" ht="12.75">
      <c r="A405" s="1">
        <f t="shared" si="97"/>
        <v>265</v>
      </c>
      <c r="B405" s="228" t="s">
        <v>109</v>
      </c>
      <c r="C405" s="228">
        <v>14</v>
      </c>
      <c r="D405" s="228">
        <v>2</v>
      </c>
      <c r="E405" s="228">
        <v>701.4</v>
      </c>
      <c r="F405" s="227"/>
      <c r="G405" s="272">
        <f>'[12]Расч по домам'!$Y$399</f>
        <v>0.6782152555840699</v>
      </c>
      <c r="H405" s="273">
        <f>'[11]Норм по домам'!$Q$402</f>
        <v>0.45289660838058926</v>
      </c>
      <c r="I405" s="227"/>
      <c r="J405" s="284">
        <f>'[14]Расч по домам'!$M$408</f>
        <v>0.07297248727193684</v>
      </c>
      <c r="K405" s="334">
        <f>'[16]Расч по домам'!$G$408</f>
        <v>0.0280884940533672</v>
      </c>
      <c r="L405" s="273">
        <v>0</v>
      </c>
      <c r="M405" s="227">
        <v>0</v>
      </c>
      <c r="N405" s="242">
        <v>0</v>
      </c>
      <c r="O405" s="274">
        <f>'[4]Расч. по домам на электр'!$P$397</f>
        <v>0.07908795066522763</v>
      </c>
      <c r="P405" s="227">
        <f>'[8]Расчет на дерат  и дез.'!$K$397</f>
        <v>0</v>
      </c>
      <c r="Q405" s="227">
        <f>'[18]Расч. по домам на электр'!$P$397</f>
        <v>0.6902958410747462</v>
      </c>
      <c r="R405" s="288">
        <v>0.5</v>
      </c>
      <c r="S405" s="227">
        <v>0</v>
      </c>
      <c r="T405" s="227">
        <f>'[25]Расч по домам на посыпку и расч'!$H$389</f>
        <v>0.011984784101462658</v>
      </c>
      <c r="U405" s="227">
        <f>'[3]Расч по домам'!$M$409</f>
        <v>0.10086119193940259</v>
      </c>
      <c r="V405" s="230">
        <f t="shared" si="98"/>
        <v>2.6144026130708022</v>
      </c>
      <c r="W405" s="231">
        <f t="shared" si="92"/>
        <v>2.7451227437243424</v>
      </c>
      <c r="X405" s="230">
        <f t="shared" si="93"/>
        <v>3.294147292469211</v>
      </c>
      <c r="Y405" s="298">
        <f t="shared" si="90"/>
        <v>3.451011449253459</v>
      </c>
      <c r="Z405" s="370">
        <f t="shared" si="91"/>
        <v>2.889602888130887</v>
      </c>
      <c r="AA405" s="294">
        <f t="shared" si="99"/>
        <v>2310.5149109379045</v>
      </c>
      <c r="AB405" s="294">
        <f t="shared" si="100"/>
        <v>1925.4290924482536</v>
      </c>
      <c r="AC405" s="295">
        <f t="shared" si="82"/>
        <v>3.2941472924692112</v>
      </c>
      <c r="AD405" s="296">
        <f t="shared" si="83"/>
        <v>1833.7419928078607</v>
      </c>
      <c r="AE405" s="277">
        <f t="shared" si="84"/>
        <v>3.4588546570926715</v>
      </c>
      <c r="AF405" s="297">
        <f t="shared" si="85"/>
        <v>0</v>
      </c>
      <c r="AG405" s="170">
        <f t="shared" si="86"/>
        <v>2426.0406564848</v>
      </c>
      <c r="AH405" s="269">
        <f t="shared" si="87"/>
        <v>29112.4878778176</v>
      </c>
      <c r="AI405" s="277">
        <f t="shared" si="88"/>
        <v>4.081448495369352</v>
      </c>
      <c r="AJ405" s="170"/>
    </row>
    <row r="406" spans="1:36" ht="12.75">
      <c r="A406" s="1">
        <f t="shared" si="97"/>
        <v>266</v>
      </c>
      <c r="B406" s="228" t="s">
        <v>109</v>
      </c>
      <c r="C406" s="228">
        <v>15</v>
      </c>
      <c r="D406" s="228">
        <v>3</v>
      </c>
      <c r="E406" s="228">
        <v>1427.7</v>
      </c>
      <c r="F406" s="227"/>
      <c r="G406" s="272">
        <f>'[12]Расч по домам'!$Y$400</f>
        <v>0.38988412984987514</v>
      </c>
      <c r="H406" s="273">
        <f>'[11]Норм по домам'!$Q$403</f>
        <v>0.45289660838058926</v>
      </c>
      <c r="I406" s="227"/>
      <c r="J406" s="284">
        <f>'[14]Расч по домам'!$M$409</f>
        <v>0.07297248727193682</v>
      </c>
      <c r="K406" s="334">
        <f>'[16]Расч по домам'!$G$409</f>
        <v>0.0280884940533672</v>
      </c>
      <c r="L406" s="273">
        <v>0</v>
      </c>
      <c r="M406" s="227">
        <v>0</v>
      </c>
      <c r="N406" s="242">
        <v>0</v>
      </c>
      <c r="O406" s="274">
        <f>'[4]Расч. по домам на электр'!$P$398</f>
        <v>0.15143433295883385</v>
      </c>
      <c r="P406" s="227">
        <f>'[8]Расчет на дерат  и дез.'!$K$398</f>
        <v>0</v>
      </c>
      <c r="Q406" s="227">
        <f>'[18]Расч. по домам на электр'!$P$398</f>
        <v>0.7178362573099415</v>
      </c>
      <c r="R406" s="288">
        <v>0.5</v>
      </c>
      <c r="S406" s="227">
        <v>0</v>
      </c>
      <c r="T406" s="227">
        <f>'[25]Расч по домам на посыпку и расч'!$H$389</f>
        <v>0.011984784101462658</v>
      </c>
      <c r="U406" s="227">
        <f>'[3]Расч по домам'!$M$410</f>
        <v>0.22109203007518796</v>
      </c>
      <c r="V406" s="230">
        <f t="shared" si="98"/>
        <v>2.5461891240011947</v>
      </c>
      <c r="W406" s="231">
        <f t="shared" si="92"/>
        <v>2.6734985802012545</v>
      </c>
      <c r="X406" s="230">
        <f t="shared" si="93"/>
        <v>3.2081982962415054</v>
      </c>
      <c r="Y406" s="298">
        <f t="shared" si="90"/>
        <v>3.3609696436815772</v>
      </c>
      <c r="Z406" s="370">
        <f t="shared" si="91"/>
        <v>2.8142090317907944</v>
      </c>
      <c r="AA406" s="294">
        <f t="shared" si="99"/>
        <v>4580.344707543997</v>
      </c>
      <c r="AB406" s="294">
        <f t="shared" si="100"/>
        <v>3816.953922953331</v>
      </c>
      <c r="AC406" s="295">
        <f t="shared" si="82"/>
        <v>3.208198296241506</v>
      </c>
      <c r="AD406" s="296">
        <f t="shared" si="83"/>
        <v>3635.1942123365056</v>
      </c>
      <c r="AE406" s="277">
        <f t="shared" si="84"/>
        <v>3.368608211053581</v>
      </c>
      <c r="AF406" s="297">
        <f t="shared" si="85"/>
        <v>0</v>
      </c>
      <c r="AG406" s="170">
        <f t="shared" si="86"/>
        <v>4809.361942921198</v>
      </c>
      <c r="AH406" s="269">
        <f t="shared" si="87"/>
        <v>57712.34331505437</v>
      </c>
      <c r="AI406" s="277">
        <f t="shared" si="88"/>
        <v>3.9749576890432254</v>
      </c>
      <c r="AJ406" s="170"/>
    </row>
    <row r="407" spans="1:36" ht="12.75">
      <c r="A407" s="1">
        <f t="shared" si="97"/>
        <v>267</v>
      </c>
      <c r="B407" s="228" t="s">
        <v>109</v>
      </c>
      <c r="C407" s="228">
        <v>16</v>
      </c>
      <c r="D407" s="228">
        <v>2</v>
      </c>
      <c r="E407" s="228">
        <v>641.5</v>
      </c>
      <c r="F407" s="227"/>
      <c r="G407" s="272">
        <f>'[12]Расч по домам'!$Y$401</f>
        <v>0.4721919958430762</v>
      </c>
      <c r="H407" s="273">
        <f>'[11]Норм по домам'!$Q$404</f>
        <v>0.4528966083805893</v>
      </c>
      <c r="I407" s="227"/>
      <c r="J407" s="284">
        <f>'[14]Расч по домам'!$M$410</f>
        <v>0.07297248727193684</v>
      </c>
      <c r="K407" s="334">
        <f>'[16]Расч по домам'!$G$410</f>
        <v>0.0280884940533672</v>
      </c>
      <c r="L407" s="273">
        <v>0</v>
      </c>
      <c r="M407" s="227">
        <v>0</v>
      </c>
      <c r="N407" s="242">
        <v>0</v>
      </c>
      <c r="O407" s="274">
        <f>'[4]Расч. по домам на электр'!$P$399</f>
        <v>0.10151764205043447</v>
      </c>
      <c r="P407" s="227">
        <f>'[8]Расчет на дерат  и дез.'!$K$399</f>
        <v>0</v>
      </c>
      <c r="Q407" s="227">
        <f>'[18]Расч. по домам на электр'!$P$399</f>
        <v>0.7015250544662308</v>
      </c>
      <c r="R407" s="288">
        <v>0.5</v>
      </c>
      <c r="S407" s="227">
        <v>0</v>
      </c>
      <c r="T407" s="227">
        <f>'[25]Расч по домам на посыпку и расч'!$H$389</f>
        <v>0.011984784101462658</v>
      </c>
      <c r="U407" s="227">
        <f>'[3]Расч по домам'!$M$411</f>
        <v>0.13666923456790123</v>
      </c>
      <c r="V407" s="230">
        <f t="shared" si="98"/>
        <v>2.4778463007349987</v>
      </c>
      <c r="W407" s="231">
        <f t="shared" si="92"/>
        <v>2.601738615771749</v>
      </c>
      <c r="X407" s="230">
        <f t="shared" si="93"/>
        <v>3.1220863389260987</v>
      </c>
      <c r="Y407" s="298">
        <f t="shared" si="90"/>
        <v>3.2707571169701986</v>
      </c>
      <c r="Z407" s="370">
        <f t="shared" si="91"/>
        <v>2.738672227128157</v>
      </c>
      <c r="AA407" s="294">
        <f t="shared" si="99"/>
        <v>2002.8183864210923</v>
      </c>
      <c r="AB407" s="294">
        <f t="shared" si="100"/>
        <v>1669.0153220175769</v>
      </c>
      <c r="AC407" s="295">
        <f t="shared" si="82"/>
        <v>3.1220863389260987</v>
      </c>
      <c r="AD407" s="296">
        <f t="shared" si="83"/>
        <v>1589.5384019215016</v>
      </c>
      <c r="AE407" s="277">
        <f t="shared" si="84"/>
        <v>3.278190655872404</v>
      </c>
      <c r="AF407" s="297">
        <f t="shared" si="85"/>
        <v>0</v>
      </c>
      <c r="AG407" s="170">
        <f t="shared" si="86"/>
        <v>2102.959305742147</v>
      </c>
      <c r="AH407" s="269">
        <f t="shared" si="87"/>
        <v>25235.511668905765</v>
      </c>
      <c r="AI407" s="277">
        <f t="shared" si="88"/>
        <v>3.8682649739294366</v>
      </c>
      <c r="AJ407" s="170"/>
    </row>
    <row r="408" spans="1:36" ht="12.75">
      <c r="A408" s="1">
        <f t="shared" si="97"/>
        <v>268</v>
      </c>
      <c r="B408" s="228" t="s">
        <v>109</v>
      </c>
      <c r="C408" s="228">
        <v>17</v>
      </c>
      <c r="D408" s="228">
        <v>5</v>
      </c>
      <c r="E408" s="228">
        <v>1735.8</v>
      </c>
      <c r="F408" s="227"/>
      <c r="G408" s="272">
        <f>'[12]Расч по домам'!$Y$402</f>
        <v>0.5206384748626954</v>
      </c>
      <c r="H408" s="273">
        <f>'[11]Норм по домам'!$Q$405</f>
        <v>0.45289660838058926</v>
      </c>
      <c r="I408" s="227"/>
      <c r="J408" s="284">
        <f>'[14]Расч по домам'!$M$411</f>
        <v>0.07297248727193684</v>
      </c>
      <c r="K408" s="334">
        <f>'[16]Расч по домам'!$G$411</f>
        <v>0.028088494053367198</v>
      </c>
      <c r="L408" s="273">
        <v>0</v>
      </c>
      <c r="M408" s="227">
        <v>0</v>
      </c>
      <c r="N408" s="242">
        <v>0</v>
      </c>
      <c r="O408" s="274">
        <f>'[4]Расч. по домам на электр'!$P$400</f>
        <v>0.09660026766994285</v>
      </c>
      <c r="P408" s="227">
        <f>'[8]Расчет на дерат  и дез.'!$K$400</f>
        <v>0.035371654975318266</v>
      </c>
      <c r="Q408" s="227">
        <f>'[18]Расч. по домам на электр'!$P$400</f>
        <v>0.5446856498449393</v>
      </c>
      <c r="R408" s="288">
        <v>0.5</v>
      </c>
      <c r="S408" s="227">
        <v>0</v>
      </c>
      <c r="T408" s="227">
        <f>'[25]Расч по домам на посыпку и расч'!$H$389</f>
        <v>0.011984784101462658</v>
      </c>
      <c r="U408" s="227">
        <f>'[3]Расч по домам'!$M$412</f>
        <v>0.13264275162108827</v>
      </c>
      <c r="V408" s="230">
        <f t="shared" si="98"/>
        <v>2.39588117278134</v>
      </c>
      <c r="W408" s="231">
        <f t="shared" si="92"/>
        <v>2.515675231420407</v>
      </c>
      <c r="X408" s="230">
        <f t="shared" si="93"/>
        <v>3.0188102777044885</v>
      </c>
      <c r="Y408" s="298">
        <f t="shared" si="90"/>
        <v>3.162563148071369</v>
      </c>
      <c r="Z408" s="370">
        <f t="shared" si="91"/>
        <v>2.6480791909688497</v>
      </c>
      <c r="AA408" s="294">
        <f t="shared" si="99"/>
        <v>5240.050880039451</v>
      </c>
      <c r="AB408" s="294">
        <f t="shared" si="100"/>
        <v>4366.709066699543</v>
      </c>
      <c r="AC408" s="295">
        <f aca="true" t="shared" si="101" ref="AC408:AC421">(G408+H408+J408+K408+O408+P408+Q408+R408+T408+U408)*1.05*1.2</f>
        <v>3.0188102777044885</v>
      </c>
      <c r="AD408" s="296">
        <f aca="true" t="shared" si="102" ref="AD408:AD421">V408*E408</f>
        <v>4158.77053971385</v>
      </c>
      <c r="AE408" s="277">
        <f aca="true" t="shared" si="103" ref="AE408:AE421">X408*1.05</f>
        <v>3.169750791589713</v>
      </c>
      <c r="AF408" s="297">
        <f aca="true" t="shared" si="104" ref="AF408:AF421">L408+M408+N408*1.05*1.2</f>
        <v>0</v>
      </c>
      <c r="AG408" s="170">
        <f aca="true" t="shared" si="105" ref="AG408:AG421">AE408*E408</f>
        <v>5502.053424041424</v>
      </c>
      <c r="AH408" s="269">
        <f aca="true" t="shared" si="106" ref="AH408:AH421">E408*AE408*12</f>
        <v>66024.64108849708</v>
      </c>
      <c r="AI408" s="277">
        <f aca="true" t="shared" si="107" ref="AI408:AI421">AE408*1.18</f>
        <v>3.740305934075861</v>
      </c>
      <c r="AJ408" s="170"/>
    </row>
    <row r="409" spans="1:36" ht="12.75">
      <c r="A409" s="1">
        <f t="shared" si="97"/>
        <v>269</v>
      </c>
      <c r="B409" s="228" t="s">
        <v>109</v>
      </c>
      <c r="C409" s="228">
        <v>18</v>
      </c>
      <c r="D409" s="228">
        <v>5</v>
      </c>
      <c r="E409" s="228">
        <v>2931.9</v>
      </c>
      <c r="F409" s="227"/>
      <c r="G409" s="272">
        <f>'[12]Расч по домам'!$Y$403</f>
        <v>0.29766566476801165</v>
      </c>
      <c r="H409" s="273">
        <f>'[11]Норм по домам'!$Q$406</f>
        <v>0.45289660838058926</v>
      </c>
      <c r="I409" s="227"/>
      <c r="J409" s="284">
        <f>'[14]Расч по домам'!$M$412</f>
        <v>0.07297248727193684</v>
      </c>
      <c r="K409" s="334">
        <f>'[16]Расч по домам'!$G$412</f>
        <v>0.0280884940533672</v>
      </c>
      <c r="L409" s="273">
        <v>0</v>
      </c>
      <c r="M409" s="227">
        <v>0</v>
      </c>
      <c r="N409" s="242">
        <v>0</v>
      </c>
      <c r="O409" s="274">
        <f>'[4]Расч. по домам на электр'!$P$401</f>
        <v>0.08423574125226815</v>
      </c>
      <c r="P409" s="227">
        <f>'[8]Расчет на дерат  и дез.'!$K$401</f>
        <v>0</v>
      </c>
      <c r="Q409" s="227">
        <f>'[18]Расч. по домам на электр'!$P$401</f>
        <v>0.6876110597768142</v>
      </c>
      <c r="R409" s="288">
        <v>0.5</v>
      </c>
      <c r="S409" s="227">
        <v>0</v>
      </c>
      <c r="T409" s="227">
        <f>'[25]Расч по домам на посыпку и расч'!$H$389</f>
        <v>0.011984784101462658</v>
      </c>
      <c r="U409" s="227">
        <f>'[3]Расч по домам'!$M$413</f>
        <v>0.04985957779515246</v>
      </c>
      <c r="V409" s="230">
        <f t="shared" si="98"/>
        <v>2.1853144173996024</v>
      </c>
      <c r="W409" s="231">
        <f t="shared" si="92"/>
        <v>2.2945801382695827</v>
      </c>
      <c r="X409" s="230">
        <f t="shared" si="93"/>
        <v>2.753496165923499</v>
      </c>
      <c r="Y409" s="298">
        <f t="shared" si="90"/>
        <v>2.8846150309674754</v>
      </c>
      <c r="Z409" s="370">
        <f t="shared" si="91"/>
        <v>2.415347513967982</v>
      </c>
      <c r="AA409" s="294">
        <f t="shared" si="99"/>
        <v>8072.975408871107</v>
      </c>
      <c r="AB409" s="294">
        <f t="shared" si="100"/>
        <v>6727.47950739259</v>
      </c>
      <c r="AC409" s="295">
        <f t="shared" si="101"/>
        <v>2.753496165923499</v>
      </c>
      <c r="AD409" s="296">
        <f t="shared" si="102"/>
        <v>6407.123340373894</v>
      </c>
      <c r="AE409" s="277">
        <f t="shared" si="103"/>
        <v>2.891170974219674</v>
      </c>
      <c r="AF409" s="297">
        <f t="shared" si="104"/>
        <v>0</v>
      </c>
      <c r="AG409" s="170">
        <f t="shared" si="105"/>
        <v>8476.624179314662</v>
      </c>
      <c r="AH409" s="269">
        <f t="shared" si="106"/>
        <v>101719.49015177594</v>
      </c>
      <c r="AI409" s="277">
        <f t="shared" si="107"/>
        <v>3.411581749579215</v>
      </c>
      <c r="AJ409" s="170"/>
    </row>
    <row r="410" spans="1:36" ht="12.75">
      <c r="A410" s="1">
        <f t="shared" si="97"/>
        <v>270</v>
      </c>
      <c r="B410" s="228" t="s">
        <v>109</v>
      </c>
      <c r="C410" s="228">
        <v>19</v>
      </c>
      <c r="D410" s="228">
        <v>5</v>
      </c>
      <c r="E410" s="228">
        <v>2783.6</v>
      </c>
      <c r="F410" s="227"/>
      <c r="G410" s="272">
        <f>'[12]Расч по домам'!$Y$404</f>
        <v>0.2740780326579489</v>
      </c>
      <c r="H410" s="273">
        <f>'[11]Норм по домам'!$Q$407</f>
        <v>0.4528966083805892</v>
      </c>
      <c r="I410" s="227"/>
      <c r="J410" s="284">
        <f>'[14]Расч по домам'!$M$413</f>
        <v>0.07297248727193682</v>
      </c>
      <c r="K410" s="334">
        <f>'[16]Расч по домам'!$G$413</f>
        <v>0.0280884940533672</v>
      </c>
      <c r="L410" s="273">
        <v>0</v>
      </c>
      <c r="M410" s="227">
        <v>0</v>
      </c>
      <c r="N410" s="242">
        <v>0</v>
      </c>
      <c r="O410" s="274">
        <f>'[4]Расч. по домам на электр'!$P$402</f>
        <v>0.08365304183512111</v>
      </c>
      <c r="P410" s="227">
        <f>'[8]Расчет на дерат  и дез.'!$K$402</f>
        <v>0</v>
      </c>
      <c r="Q410" s="227">
        <f>'[18]Расч. по домам на электр'!$P$402</f>
        <v>0.1704665772570057</v>
      </c>
      <c r="R410" s="288">
        <v>0.5</v>
      </c>
      <c r="S410" s="227">
        <v>0</v>
      </c>
      <c r="T410" s="227">
        <f>'[25]Расч по домам на посыпку и расч'!$H$389</f>
        <v>0.011984784101462658</v>
      </c>
      <c r="U410" s="227">
        <f>'[3]Расч по домам'!$M$414</f>
        <v>0.049514674948824736</v>
      </c>
      <c r="V410" s="230">
        <f t="shared" si="98"/>
        <v>1.6436547005062563</v>
      </c>
      <c r="W410" s="231">
        <f t="shared" si="92"/>
        <v>1.725837435531569</v>
      </c>
      <c r="X410" s="230">
        <f t="shared" si="93"/>
        <v>2.071004922637883</v>
      </c>
      <c r="Y410" s="298">
        <f t="shared" si="90"/>
        <v>2.1696242046682586</v>
      </c>
      <c r="Z410" s="370">
        <f t="shared" si="91"/>
        <v>1.8166709847700728</v>
      </c>
      <c r="AA410" s="294">
        <f t="shared" si="99"/>
        <v>5764.84930265481</v>
      </c>
      <c r="AB410" s="294">
        <f t="shared" si="100"/>
        <v>4804.041085545676</v>
      </c>
      <c r="AC410" s="295">
        <f t="shared" si="101"/>
        <v>2.071004922637883</v>
      </c>
      <c r="AD410" s="296">
        <f t="shared" si="102"/>
        <v>4575.277224329215</v>
      </c>
      <c r="AE410" s="277">
        <f t="shared" si="103"/>
        <v>2.174555168769777</v>
      </c>
      <c r="AF410" s="297">
        <f t="shared" si="104"/>
        <v>0</v>
      </c>
      <c r="AG410" s="170">
        <f t="shared" si="105"/>
        <v>6053.091767787551</v>
      </c>
      <c r="AH410" s="269">
        <f t="shared" si="106"/>
        <v>72637.10121345062</v>
      </c>
      <c r="AI410" s="277">
        <f t="shared" si="107"/>
        <v>2.565975099148337</v>
      </c>
      <c r="AJ410" s="170"/>
    </row>
    <row r="411" spans="1:36" ht="12.75">
      <c r="A411" s="1">
        <f t="shared" si="97"/>
        <v>271</v>
      </c>
      <c r="B411" s="228" t="s">
        <v>77</v>
      </c>
      <c r="C411" s="228">
        <v>123</v>
      </c>
      <c r="D411" s="228">
        <v>2</v>
      </c>
      <c r="E411" s="228">
        <v>566.7</v>
      </c>
      <c r="F411" s="227"/>
      <c r="G411" s="272">
        <f>'[12]Расч по домам'!$Y$405</f>
        <v>0.502124238221281</v>
      </c>
      <c r="H411" s="273">
        <f>'[11]Норм по домам'!$Q$408</f>
        <v>0.4528966083805893</v>
      </c>
      <c r="I411" s="227"/>
      <c r="J411" s="284">
        <f>'[14]Расч по домам'!$M$413</f>
        <v>0.07297248727193682</v>
      </c>
      <c r="K411" s="334">
        <f>'[16]Расч по домам'!$G$414</f>
        <v>0.0280884940533672</v>
      </c>
      <c r="L411" s="273">
        <v>0</v>
      </c>
      <c r="M411" s="227">
        <v>0</v>
      </c>
      <c r="N411" s="242">
        <v>0</v>
      </c>
      <c r="O411" s="274">
        <f>'[4]Расч. по домам на электр'!$P$403</f>
        <v>0.07311454575582199</v>
      </c>
      <c r="P411" s="227">
        <f>'[8]Расчет на дерат  и дез.'!$K$403</f>
        <v>0</v>
      </c>
      <c r="Q411" s="227">
        <f>'[18]Расч. по домам на электр'!$P$403</f>
        <v>0.6388043909535774</v>
      </c>
      <c r="R411" s="288">
        <v>0.5</v>
      </c>
      <c r="S411" s="227">
        <v>0</v>
      </c>
      <c r="T411" s="227">
        <f>'[25]Расч по домам на посыпку и расч'!$H$389</f>
        <v>0.011984784101462658</v>
      </c>
      <c r="U411" s="227">
        <f>'[3]Расч по домам'!$M$415</f>
        <v>0.04948018516069303</v>
      </c>
      <c r="V411" s="230">
        <f t="shared" si="98"/>
        <v>2.3294657338987297</v>
      </c>
      <c r="W411" s="231">
        <f t="shared" si="92"/>
        <v>2.4459390205936664</v>
      </c>
      <c r="X411" s="230">
        <f t="shared" si="93"/>
        <v>2.9351268247123996</v>
      </c>
      <c r="Y411" s="298">
        <f t="shared" si="90"/>
        <v>3.074894768746323</v>
      </c>
      <c r="Z411" s="370">
        <f t="shared" si="91"/>
        <v>2.574672653256491</v>
      </c>
      <c r="AA411" s="294">
        <f t="shared" si="99"/>
        <v>1663.336371564517</v>
      </c>
      <c r="AB411" s="294">
        <f t="shared" si="100"/>
        <v>1386.1136429704309</v>
      </c>
      <c r="AC411" s="295">
        <f t="shared" si="101"/>
        <v>2.9351268247123996</v>
      </c>
      <c r="AD411" s="296">
        <f t="shared" si="102"/>
        <v>1320.1082314004102</v>
      </c>
      <c r="AE411" s="277">
        <f t="shared" si="103"/>
        <v>3.0818831659480197</v>
      </c>
      <c r="AF411" s="297">
        <f t="shared" si="104"/>
        <v>0</v>
      </c>
      <c r="AG411" s="170">
        <f t="shared" si="105"/>
        <v>1746.5031901427428</v>
      </c>
      <c r="AH411" s="269">
        <f t="shared" si="106"/>
        <v>20958.038281712914</v>
      </c>
      <c r="AI411" s="277">
        <f t="shared" si="107"/>
        <v>3.636622135818663</v>
      </c>
      <c r="AJ411" s="170"/>
    </row>
    <row r="412" spans="1:36" ht="12.75">
      <c r="A412" s="1">
        <f t="shared" si="97"/>
        <v>272</v>
      </c>
      <c r="B412" s="228" t="s">
        <v>77</v>
      </c>
      <c r="C412" s="228">
        <v>125</v>
      </c>
      <c r="D412" s="228">
        <v>2</v>
      </c>
      <c r="E412" s="228">
        <v>752.4</v>
      </c>
      <c r="F412" s="227"/>
      <c r="G412" s="272">
        <f>'[12]Расч по домам'!$Y$406</f>
        <v>0.4777544397660819</v>
      </c>
      <c r="H412" s="273">
        <f>'[11]Норм по домам'!$Q$409</f>
        <v>0.45289660838058926</v>
      </c>
      <c r="I412" s="227"/>
      <c r="J412" s="284">
        <f>'[14]Расч по домам'!$M$415</f>
        <v>0.07297248727193684</v>
      </c>
      <c r="K412" s="334">
        <f>'[16]Расч по домам'!$G$415</f>
        <v>0.0280884940533672</v>
      </c>
      <c r="L412" s="273">
        <v>0</v>
      </c>
      <c r="M412" s="227">
        <v>0</v>
      </c>
      <c r="N412" s="242">
        <v>0</v>
      </c>
      <c r="O412" s="274">
        <f>'[4]Расч. по домам на электр'!$P$404</f>
        <v>0.07807231007525255</v>
      </c>
      <c r="P412" s="227">
        <f>'[8]Расчет на дерат  и дез.'!$K$404</f>
        <v>0</v>
      </c>
      <c r="Q412" s="227">
        <f>'[18]Расч. по домам на электр'!$P$404</f>
        <v>0.8533191996819928</v>
      </c>
      <c r="R412" s="288">
        <v>0.5</v>
      </c>
      <c r="S412" s="227">
        <v>0</v>
      </c>
      <c r="T412" s="227">
        <f>'[25]Расч по домам на посыпку и расч'!$H$389</f>
        <v>0.011984784101462658</v>
      </c>
      <c r="U412" s="227">
        <f>'[3]Расч по домам'!$M$416</f>
        <v>0.04957197296939181</v>
      </c>
      <c r="V412" s="230">
        <f t="shared" si="98"/>
        <v>2.524660296300075</v>
      </c>
      <c r="W412" s="231">
        <f t="shared" si="92"/>
        <v>2.650893311115079</v>
      </c>
      <c r="X412" s="230">
        <f t="shared" si="93"/>
        <v>3.1810719733380948</v>
      </c>
      <c r="Y412" s="298">
        <f t="shared" si="90"/>
        <v>3.332551591116099</v>
      </c>
      <c r="Z412" s="370">
        <f t="shared" si="91"/>
        <v>2.7904140117000833</v>
      </c>
      <c r="AA412" s="294">
        <f t="shared" si="99"/>
        <v>2393.4385527395825</v>
      </c>
      <c r="AB412" s="294">
        <f t="shared" si="100"/>
        <v>1994.5321272829854</v>
      </c>
      <c r="AC412" s="295">
        <f t="shared" si="101"/>
        <v>3.181071973338095</v>
      </c>
      <c r="AD412" s="296">
        <f t="shared" si="102"/>
        <v>1899.5544069361765</v>
      </c>
      <c r="AE412" s="277">
        <f t="shared" si="103"/>
        <v>3.340125572005</v>
      </c>
      <c r="AF412" s="297">
        <f t="shared" si="104"/>
        <v>0</v>
      </c>
      <c r="AG412" s="170">
        <f t="shared" si="105"/>
        <v>2513.110480376562</v>
      </c>
      <c r="AH412" s="269">
        <f t="shared" si="106"/>
        <v>30157.325764518744</v>
      </c>
      <c r="AI412" s="277">
        <f t="shared" si="107"/>
        <v>3.9413481749658996</v>
      </c>
      <c r="AJ412" s="170"/>
    </row>
    <row r="413" spans="1:36" ht="12.75">
      <c r="A413" s="1">
        <f t="shared" si="97"/>
        <v>273</v>
      </c>
      <c r="B413" s="228" t="s">
        <v>77</v>
      </c>
      <c r="C413" s="228">
        <v>127</v>
      </c>
      <c r="D413" s="228">
        <v>2</v>
      </c>
      <c r="E413" s="228">
        <v>735.7</v>
      </c>
      <c r="F413" s="227"/>
      <c r="G413" s="272">
        <f>'[12]Расч по домам'!$Y$407</f>
        <v>0.4859718180055276</v>
      </c>
      <c r="H413" s="273">
        <f>'[11]Норм по домам'!$Q$410</f>
        <v>0.4528966083805893</v>
      </c>
      <c r="I413" s="227"/>
      <c r="J413" s="284">
        <f>'[14]Расч по домам'!$M$416</f>
        <v>0.07297248727193682</v>
      </c>
      <c r="K413" s="334">
        <f>'[16]Расч по домам'!$G$416</f>
        <v>0.0280884940533672</v>
      </c>
      <c r="L413" s="273">
        <v>0</v>
      </c>
      <c r="M413" s="227">
        <v>0</v>
      </c>
      <c r="N413" s="242">
        <v>0</v>
      </c>
      <c r="O413" s="274">
        <f>'[4]Расч. по домам на электр'!$P$405</f>
        <v>0.08017576869477902</v>
      </c>
      <c r="P413" s="227">
        <f>'[8]Расчет на дерат  и дез.'!$K$405</f>
        <v>0</v>
      </c>
      <c r="Q413" s="227">
        <f>'[18]Расч. по домам на электр'!$P$405</f>
        <v>0.8763097020002721</v>
      </c>
      <c r="R413" s="288">
        <v>0.5</v>
      </c>
      <c r="S413" s="227">
        <v>0</v>
      </c>
      <c r="T413" s="227">
        <f>'[25]Расч по домам на посыпку и расч'!$H$389</f>
        <v>0.011984784101462658</v>
      </c>
      <c r="U413" s="227">
        <f>'[3]Расч по домам'!$M$417</f>
        <v>0.050907562933732484</v>
      </c>
      <c r="V413" s="230">
        <f>U413+T413+S413+R413+Q413+P413+O413+N413+M413+L413+K413+J413+H413+G413</f>
        <v>2.559307225441667</v>
      </c>
      <c r="W413" s="231">
        <f t="shared" si="92"/>
        <v>2.6872725867137506</v>
      </c>
      <c r="X413" s="230">
        <f t="shared" si="93"/>
        <v>3.2247271040565004</v>
      </c>
      <c r="Y413" s="298">
        <f t="shared" si="90"/>
        <v>3.3782855375830008</v>
      </c>
      <c r="Z413" s="370">
        <f t="shared" si="91"/>
        <v>2.8287079860144746</v>
      </c>
      <c r="AA413" s="294">
        <f t="shared" si="99"/>
        <v>2372.4317304543674</v>
      </c>
      <c r="AB413" s="294">
        <f t="shared" si="100"/>
        <v>1977.0264420453063</v>
      </c>
      <c r="AC413" s="295">
        <f t="shared" si="101"/>
        <v>3.2247271040565013</v>
      </c>
      <c r="AD413" s="296">
        <f t="shared" si="102"/>
        <v>1882.8823257574345</v>
      </c>
      <c r="AE413" s="277">
        <f t="shared" si="103"/>
        <v>3.3859634592593255</v>
      </c>
      <c r="AF413" s="297">
        <f t="shared" si="104"/>
        <v>0</v>
      </c>
      <c r="AG413" s="170">
        <f t="shared" si="105"/>
        <v>2491.053316977086</v>
      </c>
      <c r="AH413" s="269">
        <f t="shared" si="106"/>
        <v>29892.639803725033</v>
      </c>
      <c r="AI413" s="277">
        <f t="shared" si="107"/>
        <v>3.995436881926004</v>
      </c>
      <c r="AJ413" s="170"/>
    </row>
    <row r="414" spans="1:36" ht="12.75">
      <c r="A414" s="1">
        <f t="shared" si="97"/>
        <v>274</v>
      </c>
      <c r="B414" s="228" t="s">
        <v>77</v>
      </c>
      <c r="C414" s="228">
        <v>129</v>
      </c>
      <c r="D414" s="228">
        <v>2</v>
      </c>
      <c r="E414" s="228">
        <v>734.3</v>
      </c>
      <c r="F414" s="227"/>
      <c r="G414" s="272">
        <f>'[12]Расч по домам'!$Y$408</f>
        <v>0.45595959295474153</v>
      </c>
      <c r="H414" s="273">
        <f>'[11]Норм по домам'!$Q$411</f>
        <v>0.45289660838058937</v>
      </c>
      <c r="I414" s="227"/>
      <c r="J414" s="284">
        <f>'[14]Расч по домам'!$M$417</f>
        <v>0.07297248727193684</v>
      </c>
      <c r="K414" s="334">
        <f>'[16]Расч по домам'!$G$417</f>
        <v>0.0280884940533672</v>
      </c>
      <c r="L414" s="273">
        <v>0</v>
      </c>
      <c r="M414" s="227">
        <v>0</v>
      </c>
      <c r="N414" s="242">
        <v>0</v>
      </c>
      <c r="O414" s="274">
        <f>'[4]Расч. по домам на электр'!$P$406</f>
        <v>0.08024128069425726</v>
      </c>
      <c r="P414" s="227">
        <f>'[8]Расчет на дерат  и дез.'!$K$406</f>
        <v>0</v>
      </c>
      <c r="Q414" s="227">
        <f>'[18]Расч. по домам на электр'!$P$406</f>
        <v>0.8770257387988561</v>
      </c>
      <c r="R414" s="288">
        <v>0.5</v>
      </c>
      <c r="S414" s="227">
        <v>0</v>
      </c>
      <c r="T414" s="227">
        <f>'[25]Расч по домам на посыпку и расч'!$H$389</f>
        <v>0.011984784101462658</v>
      </c>
      <c r="U414" s="227">
        <f>'[3]Расч по домам'!$M$418</f>
        <v>0.050949159743973856</v>
      </c>
      <c r="V414" s="230">
        <f>U414+T414+S414+R414+Q414+P414+O414+N414+M414+L414+K414+J414+H414+G414</f>
        <v>2.530118145999185</v>
      </c>
      <c r="W414" s="231">
        <f t="shared" si="92"/>
        <v>2.6566240532991445</v>
      </c>
      <c r="X414" s="230">
        <f t="shared" si="93"/>
        <v>3.1879488639589733</v>
      </c>
      <c r="Y414" s="298">
        <f t="shared" si="90"/>
        <v>3.339755952718925</v>
      </c>
      <c r="Z414" s="370">
        <f t="shared" si="91"/>
        <v>2.7964463718938366</v>
      </c>
      <c r="AA414" s="294">
        <f t="shared" si="99"/>
        <v>2340.910850805074</v>
      </c>
      <c r="AB414" s="294">
        <f t="shared" si="100"/>
        <v>1950.7590423375616</v>
      </c>
      <c r="AC414" s="295">
        <f t="shared" si="101"/>
        <v>3.1879488639589733</v>
      </c>
      <c r="AD414" s="296">
        <f t="shared" si="102"/>
        <v>1857.8657546072016</v>
      </c>
      <c r="AE414" s="277">
        <f t="shared" si="103"/>
        <v>3.347346307156922</v>
      </c>
      <c r="AF414" s="297">
        <f t="shared" si="104"/>
        <v>0</v>
      </c>
      <c r="AG414" s="170">
        <f t="shared" si="105"/>
        <v>2457.956393345328</v>
      </c>
      <c r="AH414" s="269">
        <f t="shared" si="106"/>
        <v>29495.47672014393</v>
      </c>
      <c r="AI414" s="277">
        <f t="shared" si="107"/>
        <v>3.9498686424451677</v>
      </c>
      <c r="AJ414" s="170"/>
    </row>
    <row r="415" spans="1:36" ht="15" customHeight="1" hidden="1">
      <c r="A415" s="11"/>
      <c r="B415" s="309" t="s">
        <v>32</v>
      </c>
      <c r="C415" s="309"/>
      <c r="D415" s="309"/>
      <c r="E415" s="374">
        <f>SUM(E245:E414)</f>
        <v>134705.71999999997</v>
      </c>
      <c r="F415" s="228"/>
      <c r="G415" s="272"/>
      <c r="H415" s="273"/>
      <c r="I415" s="227"/>
      <c r="J415" s="227"/>
      <c r="K415" s="242"/>
      <c r="L415" s="273"/>
      <c r="M415" s="227"/>
      <c r="N415" s="242"/>
      <c r="O415" s="274"/>
      <c r="P415" s="227"/>
      <c r="Q415" s="227"/>
      <c r="R415" s="227"/>
      <c r="S415" s="227"/>
      <c r="T415" s="227">
        <v>0</v>
      </c>
      <c r="U415" s="227"/>
      <c r="V415" s="228"/>
      <c r="W415" s="265"/>
      <c r="X415" s="230"/>
      <c r="Y415" s="298"/>
      <c r="Z415" s="295"/>
      <c r="AA415" s="294"/>
      <c r="AB415" s="294"/>
      <c r="AC415" s="295"/>
      <c r="AD415" s="296">
        <f t="shared" si="102"/>
        <v>0</v>
      </c>
      <c r="AE415" s="277">
        <f t="shared" si="103"/>
        <v>0</v>
      </c>
      <c r="AF415" s="297">
        <f t="shared" si="104"/>
        <v>0</v>
      </c>
      <c r="AG415" s="170">
        <f t="shared" si="105"/>
        <v>0</v>
      </c>
      <c r="AH415" s="269">
        <f t="shared" si="106"/>
        <v>0</v>
      </c>
      <c r="AI415" s="277">
        <f t="shared" si="107"/>
        <v>0</v>
      </c>
      <c r="AJ415" s="170"/>
    </row>
    <row r="416" spans="1:36" ht="14.25" customHeight="1" hidden="1">
      <c r="A416" s="1"/>
      <c r="B416" s="228" t="s">
        <v>51</v>
      </c>
      <c r="C416" s="228"/>
      <c r="D416" s="228"/>
      <c r="E416" s="375">
        <f>E415+E239+E162+E109</f>
        <v>781906.2000000001</v>
      </c>
      <c r="F416" s="228"/>
      <c r="G416" s="272"/>
      <c r="H416" s="273"/>
      <c r="I416" s="227"/>
      <c r="J416" s="227"/>
      <c r="K416" s="242"/>
      <c r="L416" s="273"/>
      <c r="M416" s="227"/>
      <c r="N416" s="242"/>
      <c r="O416" s="274"/>
      <c r="P416" s="227"/>
      <c r="Q416" s="227"/>
      <c r="R416" s="227"/>
      <c r="S416" s="227"/>
      <c r="T416" s="227">
        <v>0</v>
      </c>
      <c r="U416" s="227"/>
      <c r="V416" s="228"/>
      <c r="W416" s="265"/>
      <c r="X416" s="230"/>
      <c r="Y416" s="298"/>
      <c r="Z416" s="295"/>
      <c r="AA416" s="294"/>
      <c r="AB416" s="294"/>
      <c r="AC416" s="295"/>
      <c r="AD416" s="296">
        <f t="shared" si="102"/>
        <v>0</v>
      </c>
      <c r="AE416" s="277">
        <f t="shared" si="103"/>
        <v>0</v>
      </c>
      <c r="AF416" s="297">
        <f t="shared" si="104"/>
        <v>0</v>
      </c>
      <c r="AG416" s="170">
        <f t="shared" si="105"/>
        <v>0</v>
      </c>
      <c r="AH416" s="269">
        <f t="shared" si="106"/>
        <v>0</v>
      </c>
      <c r="AI416" s="277">
        <f t="shared" si="107"/>
        <v>0</v>
      </c>
      <c r="AJ416" s="170"/>
    </row>
    <row r="417" spans="1:36" ht="13.5" customHeight="1">
      <c r="A417" s="1">
        <v>178</v>
      </c>
      <c r="B417" s="228" t="s">
        <v>69</v>
      </c>
      <c r="C417" s="228">
        <v>2</v>
      </c>
      <c r="D417" s="228">
        <v>2</v>
      </c>
      <c r="E417" s="375">
        <v>820.2</v>
      </c>
      <c r="F417" s="228"/>
      <c r="G417" s="272">
        <f>'[19]Расчет по домам'!$K$7</f>
        <v>0.2874035601072909</v>
      </c>
      <c r="H417" s="273">
        <f>'[22]Расчет по домам'!$Q$7</f>
        <v>0.39891655394342856</v>
      </c>
      <c r="I417" s="227"/>
      <c r="J417" s="284">
        <f>'[14]Расч по домам'!$M$417</f>
        <v>0.07297248727193684</v>
      </c>
      <c r="K417" s="334">
        <f>'[16]Расч по домам'!$G$417</f>
        <v>0.0280884940533672</v>
      </c>
      <c r="L417" s="273">
        <v>0</v>
      </c>
      <c r="M417" s="227">
        <v>0</v>
      </c>
      <c r="N417" s="242">
        <v>0</v>
      </c>
      <c r="O417" s="274">
        <f>'[24]Лист1'!$P$8</f>
        <v>0.2415740054826803</v>
      </c>
      <c r="P417" s="227">
        <f>'[23]Лист1'!$K$8</f>
        <v>0</v>
      </c>
      <c r="Q417" s="227">
        <f>'[21]Лист1'!$P$8</f>
        <v>0.5649841502072664</v>
      </c>
      <c r="R417" s="227">
        <v>0.5</v>
      </c>
      <c r="S417" s="227">
        <v>0</v>
      </c>
      <c r="T417" s="227">
        <f>'[25]Расч по домам на посыпку и расч'!$H$389</f>
        <v>0.011984784101462658</v>
      </c>
      <c r="U417" s="227">
        <f>'[20]Подомов расч'!$M$5</f>
        <v>0.002849467609526132</v>
      </c>
      <c r="V417" s="230">
        <f>U417+T417+S417+R417+Q417+P417+O417+N417+M417+L417+K417+J417+H417</f>
        <v>1.8213699426696681</v>
      </c>
      <c r="W417" s="265">
        <f>V417*1.05</f>
        <v>1.9124384398031515</v>
      </c>
      <c r="X417" s="230">
        <f>W417*1.2</f>
        <v>2.2949261277637816</v>
      </c>
      <c r="Y417" s="298"/>
      <c r="Z417" s="293">
        <f>V417/0.95</f>
        <v>1.9172315185996507</v>
      </c>
      <c r="AA417" s="296">
        <f>X417*E417</f>
        <v>1882.2984099918538</v>
      </c>
      <c r="AB417" s="296">
        <f>W417*E417</f>
        <v>1568.582008326545</v>
      </c>
      <c r="AC417" s="295">
        <f t="shared" si="101"/>
        <v>2.6570546134989685</v>
      </c>
      <c r="AD417" s="296">
        <f t="shared" si="102"/>
        <v>1493.887626977662</v>
      </c>
      <c r="AE417" s="277">
        <f t="shared" si="103"/>
        <v>2.409672434151971</v>
      </c>
      <c r="AF417" s="297">
        <f t="shared" si="104"/>
        <v>0</v>
      </c>
      <c r="AG417" s="170">
        <f t="shared" si="105"/>
        <v>1976.4133304914467</v>
      </c>
      <c r="AH417" s="269">
        <f t="shared" si="106"/>
        <v>23716.95996589736</v>
      </c>
      <c r="AI417" s="277">
        <f t="shared" si="107"/>
        <v>2.8434134722993254</v>
      </c>
      <c r="AJ417" s="170"/>
    </row>
    <row r="418" spans="1:36" ht="13.5" customHeight="1">
      <c r="A418" s="1">
        <v>179</v>
      </c>
      <c r="B418" s="228" t="s">
        <v>82</v>
      </c>
      <c r="C418" s="228">
        <v>38</v>
      </c>
      <c r="D418" s="228">
        <v>5</v>
      </c>
      <c r="E418" s="375">
        <v>2398.8</v>
      </c>
      <c r="F418" s="228"/>
      <c r="G418" s="272">
        <f>'[19]Расчет по домам'!$K$8</f>
        <v>0.2486704669834917</v>
      </c>
      <c r="H418" s="273">
        <f>'[22]Расчет по домам'!$Q$8</f>
        <v>0.46645930590793777</v>
      </c>
      <c r="I418" s="227"/>
      <c r="J418" s="284">
        <f>'[14]Расч по домам'!$M$417</f>
        <v>0.07297248727193684</v>
      </c>
      <c r="K418" s="334">
        <f>'[16]Расч по домам'!$G$417</f>
        <v>0.0280884940533672</v>
      </c>
      <c r="L418" s="273">
        <v>0</v>
      </c>
      <c r="M418" s="227">
        <v>0</v>
      </c>
      <c r="N418" s="242">
        <v>0</v>
      </c>
      <c r="O418" s="274">
        <f>'[24]Лист1'!$P$9</f>
        <v>0.1903728147452941</v>
      </c>
      <c r="P418" s="227">
        <f>'[23]Лист1'!$K$9</f>
        <v>0.029205401311766993</v>
      </c>
      <c r="Q418" s="227">
        <f>'[21]Лист1'!$P$9</f>
        <v>0.7563781890945471</v>
      </c>
      <c r="R418" s="227">
        <v>0.5</v>
      </c>
      <c r="S418" s="227">
        <v>0</v>
      </c>
      <c r="T418" s="227">
        <f>'[25]Расч по домам на посыпку и расч'!$H$389</f>
        <v>0.011984784101462658</v>
      </c>
      <c r="U418" s="227">
        <f>'[20]Подомов расч'!$M$6</f>
        <v>0.0019485854038130176</v>
      </c>
      <c r="V418" s="230">
        <f>U418+T418+S418+R418+Q418+P418+O418+N418+M418+L418+K418+J418+H418+G418</f>
        <v>2.3060805288736175</v>
      </c>
      <c r="W418" s="265">
        <f>V418*1.05</f>
        <v>2.4213845553172986</v>
      </c>
      <c r="X418" s="230">
        <f>W418*1.2</f>
        <v>2.9056614663807583</v>
      </c>
      <c r="Y418" s="298"/>
      <c r="Z418" s="293">
        <f>V418/0.95</f>
        <v>2.4274531882880184</v>
      </c>
      <c r="AA418" s="296">
        <f>X418*E418</f>
        <v>6970.100725554164</v>
      </c>
      <c r="AB418" s="296">
        <f>W418*E418</f>
        <v>5808.417271295136</v>
      </c>
      <c r="AC418" s="295">
        <f t="shared" si="101"/>
        <v>2.9056614663807583</v>
      </c>
      <c r="AD418" s="296">
        <f t="shared" si="102"/>
        <v>5531.825972662034</v>
      </c>
      <c r="AE418" s="277">
        <f t="shared" si="103"/>
        <v>3.0509445396997963</v>
      </c>
      <c r="AF418" s="297">
        <f t="shared" si="104"/>
        <v>0</v>
      </c>
      <c r="AG418" s="170">
        <f t="shared" si="105"/>
        <v>7318.605761831872</v>
      </c>
      <c r="AH418" s="269">
        <f t="shared" si="106"/>
        <v>87823.26914198246</v>
      </c>
      <c r="AI418" s="277">
        <f t="shared" si="107"/>
        <v>3.6001145568457593</v>
      </c>
      <c r="AJ418" s="170"/>
    </row>
    <row r="419" spans="1:36" ht="12" customHeight="1">
      <c r="A419" s="1">
        <v>180</v>
      </c>
      <c r="B419" s="228" t="s">
        <v>54</v>
      </c>
      <c r="C419" s="228">
        <v>1</v>
      </c>
      <c r="D419" s="228">
        <v>5</v>
      </c>
      <c r="E419" s="228">
        <v>2289.5</v>
      </c>
      <c r="F419" s="228"/>
      <c r="G419" s="272">
        <f>'[19]Расчет по домам'!$K$9</f>
        <v>0.23758169163572834</v>
      </c>
      <c r="H419" s="273">
        <f>'[22]Расчет по домам'!$Q$9</f>
        <v>0.46645930590793766</v>
      </c>
      <c r="I419" s="227"/>
      <c r="J419" s="284">
        <f>'[14]Расч по домам'!$M$417</f>
        <v>0.07297248727193684</v>
      </c>
      <c r="K419" s="334">
        <f>'[16]Расч по домам'!$G$417</f>
        <v>0.0280884940533672</v>
      </c>
      <c r="L419" s="273">
        <v>0</v>
      </c>
      <c r="M419" s="227">
        <v>0</v>
      </c>
      <c r="N419" s="242">
        <v>0</v>
      </c>
      <c r="O419" s="274">
        <f>'[24]Лист1'!$P$10</f>
        <v>0.2698914698413806</v>
      </c>
      <c r="P419" s="227">
        <f>'[23]Лист1'!$K$10</f>
        <v>0.043101659751037344</v>
      </c>
      <c r="Q419" s="227">
        <f>'[21]Лист1'!$P$10</f>
        <v>0.4665647521292859</v>
      </c>
      <c r="R419" s="227">
        <v>0.5</v>
      </c>
      <c r="S419" s="227">
        <v>0</v>
      </c>
      <c r="T419" s="227">
        <f>'[25]Расч по домам на посыпку и расч'!$H$389</f>
        <v>0.011984784101462658</v>
      </c>
      <c r="U419" s="227">
        <f>'[20]Подомов расч'!$M$7</f>
        <v>0.004083220499381234</v>
      </c>
      <c r="V419" s="230">
        <f>U419+T419+S419+R419+Q419+P419+O419+N419+M419+L419+K419+J419+H419+G419</f>
        <v>2.100727865191518</v>
      </c>
      <c r="W419" s="265">
        <f>V419*1.05</f>
        <v>2.205764258451094</v>
      </c>
      <c r="X419" s="230">
        <f>W419*1.2</f>
        <v>2.6469171101413127</v>
      </c>
      <c r="Y419" s="298"/>
      <c r="Z419" s="293">
        <f>V419/0.95</f>
        <v>2.2112924896752824</v>
      </c>
      <c r="AA419" s="296">
        <f>X419*E419</f>
        <v>6060.116723668535</v>
      </c>
      <c r="AB419" s="296">
        <f>W419*E419</f>
        <v>5050.09726972378</v>
      </c>
      <c r="AC419" s="295">
        <f t="shared" si="101"/>
        <v>2.6469171101413127</v>
      </c>
      <c r="AD419" s="296">
        <f t="shared" si="102"/>
        <v>4809.61644735598</v>
      </c>
      <c r="AE419" s="277">
        <f t="shared" si="103"/>
        <v>2.7792629656483783</v>
      </c>
      <c r="AF419" s="297">
        <f t="shared" si="104"/>
        <v>0</v>
      </c>
      <c r="AG419" s="170">
        <f t="shared" si="105"/>
        <v>6363.122559851962</v>
      </c>
      <c r="AH419" s="269">
        <f t="shared" si="106"/>
        <v>76357.47071822354</v>
      </c>
      <c r="AI419" s="277">
        <f t="shared" si="107"/>
        <v>3.2795302994650863</v>
      </c>
      <c r="AJ419" s="170"/>
    </row>
    <row r="420" spans="1:36" ht="13.5" customHeight="1">
      <c r="A420" s="1">
        <v>181</v>
      </c>
      <c r="B420" s="228" t="s">
        <v>72</v>
      </c>
      <c r="C420" s="228">
        <v>15</v>
      </c>
      <c r="D420" s="228">
        <v>5</v>
      </c>
      <c r="E420" s="228">
        <v>3607.4</v>
      </c>
      <c r="F420" s="228"/>
      <c r="G420" s="272">
        <f>'[19]Расчет по домам'!$K$10</f>
        <v>0.29895698564062756</v>
      </c>
      <c r="H420" s="273">
        <f>'[22]Расчет по домам'!$Q$10</f>
        <v>0.46645930590793766</v>
      </c>
      <c r="I420" s="227"/>
      <c r="J420" s="284">
        <f>'[14]Расч по домам'!$M$417</f>
        <v>0.07297248727193684</v>
      </c>
      <c r="K420" s="334">
        <f>'[16]Расч по домам'!$G$417</f>
        <v>0.0280884940533672</v>
      </c>
      <c r="L420" s="273">
        <v>0</v>
      </c>
      <c r="M420" s="227">
        <v>0</v>
      </c>
      <c r="N420" s="242">
        <v>0</v>
      </c>
      <c r="O420" s="274">
        <f>'[24]Лист1'!$P$11</f>
        <v>0.25043536063857097</v>
      </c>
      <c r="P420" s="227">
        <f>'[23]Лист1'!$K$11</f>
        <v>0.05854978654986972</v>
      </c>
      <c r="Q420" s="227">
        <f>'[21]Лист1'!$P$11</f>
        <v>0.8941620003326495</v>
      </c>
      <c r="R420" s="227">
        <v>0.5</v>
      </c>
      <c r="S420" s="227">
        <v>0</v>
      </c>
      <c r="T420" s="227">
        <f>'[25]Расч по домам на посыпку и расч'!$H$389</f>
        <v>0.011984784101462658</v>
      </c>
      <c r="U420" s="227">
        <f>'[20]Подомов расч'!$M$8</f>
        <v>0.0012957439337657778</v>
      </c>
      <c r="V420" s="230">
        <f>U420+T420+S420+R420+Q420+P420+O420+N420+M420+L420+K420+J420+H420+G420</f>
        <v>2.582904948430188</v>
      </c>
      <c r="W420" s="265">
        <f>V420*1.05</f>
        <v>2.712050195851697</v>
      </c>
      <c r="X420" s="230">
        <f>W420*1.2</f>
        <v>3.2544602350220364</v>
      </c>
      <c r="Y420" s="298"/>
      <c r="Z420" s="293">
        <f>V420/0.95</f>
        <v>2.7188473141370397</v>
      </c>
      <c r="AA420" s="296">
        <f>X420*E420</f>
        <v>11740.139851818494</v>
      </c>
      <c r="AB420" s="296">
        <f>W420*E420</f>
        <v>9783.449876515413</v>
      </c>
      <c r="AC420" s="295">
        <f t="shared" si="101"/>
        <v>3.254460235022037</v>
      </c>
      <c r="AD420" s="296">
        <f t="shared" si="102"/>
        <v>9317.57131096706</v>
      </c>
      <c r="AE420" s="277">
        <f t="shared" si="103"/>
        <v>3.4171832467731384</v>
      </c>
      <c r="AF420" s="297">
        <f t="shared" si="104"/>
        <v>0</v>
      </c>
      <c r="AG420" s="170">
        <f t="shared" si="105"/>
        <v>12327.14684440942</v>
      </c>
      <c r="AH420" s="269">
        <f t="shared" si="106"/>
        <v>147925.76213291305</v>
      </c>
      <c r="AI420" s="277">
        <f t="shared" si="107"/>
        <v>4.032276231192303</v>
      </c>
      <c r="AJ420" s="170"/>
    </row>
    <row r="421" spans="1:36" ht="12.75" customHeight="1" thickBot="1">
      <c r="A421" s="7"/>
      <c r="B421" s="228" t="s">
        <v>118</v>
      </c>
      <c r="C421" s="228" t="s">
        <v>119</v>
      </c>
      <c r="D421" s="228">
        <v>2</v>
      </c>
      <c r="E421" s="375">
        <v>1482.4</v>
      </c>
      <c r="F421" s="230"/>
      <c r="G421" s="272">
        <f>'[19]Расчет по домам'!$K$11</f>
        <v>0.318036157582299</v>
      </c>
      <c r="H421" s="281">
        <f>'[22]Расчет по домам'!$Q$11</f>
        <v>0.24645674157303374</v>
      </c>
      <c r="I421" s="229"/>
      <c r="J421" s="229">
        <f>'[14]Расч по домам'!$M$417</f>
        <v>0.07297248727193684</v>
      </c>
      <c r="K421" s="244">
        <f>'[16]Расч по домам'!$G$417</f>
        <v>0.0280884940533672</v>
      </c>
      <c r="L421" s="281">
        <v>0</v>
      </c>
      <c r="M421" s="229">
        <v>0</v>
      </c>
      <c r="N421" s="244">
        <v>0</v>
      </c>
      <c r="O421" s="274">
        <f>'[24]Лист1'!$P$12</f>
        <v>0.128803243648638</v>
      </c>
      <c r="P421" s="227">
        <v>0</v>
      </c>
      <c r="Q421" s="227">
        <f>'[21]Лист1'!$Q$12</f>
        <v>0.8627792768483538</v>
      </c>
      <c r="R421" s="227">
        <v>0.5</v>
      </c>
      <c r="S421" s="227">
        <v>0</v>
      </c>
      <c r="T421" s="227">
        <f>'[25]Расч по домам на посыпку и расч'!$H$389</f>
        <v>0.011984784101462658</v>
      </c>
      <c r="U421" s="227">
        <v>0</v>
      </c>
      <c r="V421" s="230">
        <f>U421+T421+S421+R421+Q421+P421+O421+N421+M421+L421+K421+J421+H421+G421</f>
        <v>2.1691211850790912</v>
      </c>
      <c r="W421" s="231">
        <f>V421*1.05</f>
        <v>2.2775772443330458</v>
      </c>
      <c r="X421" s="230">
        <f>W421*1.2</f>
        <v>2.7330926931996546</v>
      </c>
      <c r="Y421" s="315"/>
      <c r="Z421" s="376">
        <f>V421/0.95</f>
        <v>2.283285457977991</v>
      </c>
      <c r="AA421" s="296">
        <f>X421*E421</f>
        <v>4051.5366083991685</v>
      </c>
      <c r="AB421" s="296">
        <f>W421*E421</f>
        <v>3376.2805069993074</v>
      </c>
      <c r="AC421" s="295">
        <f t="shared" si="101"/>
        <v>2.7330926931996546</v>
      </c>
      <c r="AD421" s="296">
        <f t="shared" si="102"/>
        <v>3215.505244761245</v>
      </c>
      <c r="AE421" s="277">
        <f t="shared" si="103"/>
        <v>2.8697473278596375</v>
      </c>
      <c r="AF421" s="297">
        <f t="shared" si="104"/>
        <v>0</v>
      </c>
      <c r="AG421" s="170">
        <f t="shared" si="105"/>
        <v>4254.113438819127</v>
      </c>
      <c r="AH421" s="269">
        <f t="shared" si="106"/>
        <v>51049.36126582952</v>
      </c>
      <c r="AI421" s="277">
        <f t="shared" si="107"/>
        <v>3.386301846874372</v>
      </c>
      <c r="AJ421" s="170"/>
    </row>
    <row r="422" spans="1:36" ht="16.5" customHeight="1" hidden="1">
      <c r="A422" s="7"/>
      <c r="B422" s="377"/>
      <c r="C422" s="377"/>
      <c r="D422" s="377"/>
      <c r="E422" s="378">
        <f>E421+E420+E419+E418+E417+E414+E413+E412+E411+E410+E409+E408+E407+E406+E405+E404+E403+E402+E401+E400+E399+E398+E397+E396+E394+E393+E392+E391+E390+E389+E388+E381+E377+E376+E374+E373+E372+E371+E367+E366+E363+E360+E359+E358+E357+E356+E355+E350+E349+E348+E340+E339+E338+E337+E336+E335+E331+E330+E329+E328+E318+E317+E316+E314+E313+E308+E307+E306+E298+E296+E295+E294+E293+E291+E290+E289+E288+E287+E286+E282+E280+E279+E276+E275+E274+E273+E272+E271+E270+E269+E262+E261+E260+E259+E258+E257+E256+E255+E254+E253+E252+E251+E250+E248+E247+E245+E238+E237+E236+E235+E234+E233+E232+E231+E230+E229+E228+E227+E226+E225+E224+E223+E222+E221+E220+E219+E218+E217+E216+E215+E214+E213+E212+E211+E210+E209+E208+E207+E206+E205+E204+E203+E202+E201+E200+E199+E198+E197+E196+E195+E194+E193+E192+E191+E190+E189+E188+E187+E186+E185+E184+E183+E182+E181+E161+E160+E159+E158+E157+E156+E155+E154+E153+E152+E151+E150+E149+E148+E147+E146+E145+E144+E143+E142+E141+E140+E139+E138+E137+E136+E135+E134+E133+E132+E131+E130+E129+E128+E127+E126+E125+E124+E123+E122+E121+E120+E119+E118+E117+E116+E108+E107+E106+E103+E102+E101++E99+E95+E90+E89+E88+E87+E80+E79+E78+E77+E76+E75+E74+E73+E72+E71+E70+E68+E67+E63+E61+E60+E59+E58+E57+E56+E55+E54+E53+E52+E51+E50+E49+E48+E47+E46+E44+E43+E42+E41+E40+E39+E38+E37+E36+E35+E34+E33+E32+E31+E30+E29+E28+E27+E26+E25+E24+E23</f>
        <v>785201.7000000001</v>
      </c>
      <c r="F422" s="377"/>
      <c r="G422" s="377"/>
      <c r="H422" s="377"/>
      <c r="I422" s="377"/>
      <c r="J422" s="377"/>
      <c r="K422" s="379"/>
      <c r="L422" s="311"/>
      <c r="M422" s="311"/>
      <c r="N422" s="311"/>
      <c r="O422" s="311"/>
      <c r="P422" s="311"/>
      <c r="Q422" s="311"/>
      <c r="R422" s="311"/>
      <c r="S422" s="311"/>
      <c r="T422" s="311"/>
      <c r="U422" s="311"/>
      <c r="V422" s="311"/>
      <c r="W422" s="311"/>
      <c r="X422" s="311"/>
      <c r="Y422" s="247"/>
      <c r="Z422" s="170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</row>
    <row r="423" spans="1:36" ht="0.75" customHeight="1">
      <c r="A423" s="7"/>
      <c r="B423" s="311"/>
      <c r="C423" s="311"/>
      <c r="D423" s="311"/>
      <c r="E423" s="311"/>
      <c r="F423" s="311"/>
      <c r="G423" s="311"/>
      <c r="H423" s="311"/>
      <c r="I423" s="311"/>
      <c r="J423" s="311"/>
      <c r="K423" s="379"/>
      <c r="L423" s="311"/>
      <c r="M423" s="311"/>
      <c r="N423" s="311"/>
      <c r="O423" s="311"/>
      <c r="P423" s="311"/>
      <c r="Q423" s="311"/>
      <c r="R423" s="311"/>
      <c r="S423" s="311"/>
      <c r="T423" s="311"/>
      <c r="U423" s="311"/>
      <c r="V423" s="311"/>
      <c r="W423" s="311"/>
      <c r="X423" s="311"/>
      <c r="Y423" s="247"/>
      <c r="Z423" s="170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0"/>
    </row>
    <row r="424" spans="1:36" ht="15" customHeight="1" hidden="1">
      <c r="A424" s="7"/>
      <c r="B424" s="311"/>
      <c r="C424" s="311"/>
      <c r="D424" s="311"/>
      <c r="E424" s="380"/>
      <c r="F424" s="311"/>
      <c r="G424" s="311"/>
      <c r="H424" s="311"/>
      <c r="I424" s="311"/>
      <c r="J424" s="311"/>
      <c r="K424" s="379"/>
      <c r="L424" s="311"/>
      <c r="M424" s="311"/>
      <c r="N424" s="311"/>
      <c r="O424" s="311"/>
      <c r="P424" s="311"/>
      <c r="Q424" s="311"/>
      <c r="R424" s="311"/>
      <c r="S424" s="311"/>
      <c r="T424" s="311"/>
      <c r="U424" s="311"/>
      <c r="V424" s="311"/>
      <c r="W424" s="311"/>
      <c r="X424" s="311"/>
      <c r="Y424" s="248"/>
      <c r="Z424" s="165"/>
      <c r="AA424" s="381">
        <f>SUM(AA23:AA421)</f>
        <v>2264643.2510132007</v>
      </c>
      <c r="AB424" s="381">
        <f>AB416+AB417+AB418+AB419+AB420</f>
        <v>22210.546425860874</v>
      </c>
      <c r="AC424" s="170"/>
      <c r="AD424" s="170">
        <f>SUM(AD23:AD423)</f>
        <v>1797335.9135025407</v>
      </c>
      <c r="AE424" s="170"/>
      <c r="AF424" s="170"/>
      <c r="AG424" s="170">
        <f>SUM(AG23:AG421)</f>
        <v>2370241.5771062705</v>
      </c>
      <c r="AH424" s="170"/>
      <c r="AI424" s="170"/>
      <c r="AJ424" s="170"/>
    </row>
    <row r="425" spans="1:36" ht="25.5" customHeight="1">
      <c r="A425" s="7"/>
      <c r="B425" s="208" t="s">
        <v>138</v>
      </c>
      <c r="C425" s="208"/>
      <c r="D425" s="208"/>
      <c r="E425" s="208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396" t="s">
        <v>187</v>
      </c>
      <c r="U425" s="396"/>
      <c r="V425" s="396"/>
      <c r="W425" s="192"/>
      <c r="X425" s="192"/>
      <c r="Y425" s="247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</row>
    <row r="426" spans="1:36" ht="11.25" customHeight="1">
      <c r="A426" s="7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247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</row>
    <row r="427" spans="1:36" ht="14.25" customHeight="1">
      <c r="A427" s="7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247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</row>
    <row r="428" spans="1:36" ht="12.75" customHeight="1">
      <c r="A428" s="7"/>
      <c r="B428" s="433" t="s">
        <v>182</v>
      </c>
      <c r="C428" s="433"/>
      <c r="D428" s="433"/>
      <c r="E428" s="433"/>
      <c r="F428" s="433"/>
      <c r="G428" s="433"/>
      <c r="H428" s="433"/>
      <c r="I428" s="433"/>
      <c r="J428" s="433"/>
      <c r="K428" s="433"/>
      <c r="L428" s="433"/>
      <c r="M428" s="433"/>
      <c r="N428" s="433"/>
      <c r="O428" s="433"/>
      <c r="P428" s="433"/>
      <c r="Q428" s="433"/>
      <c r="R428" s="433"/>
      <c r="S428" s="433"/>
      <c r="T428" s="433"/>
      <c r="U428" s="433"/>
      <c r="V428" s="433"/>
      <c r="W428" s="433"/>
      <c r="X428" s="433"/>
      <c r="Y428" s="247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</row>
    <row r="429" spans="1:36" ht="33.75" customHeight="1">
      <c r="A429" s="7"/>
      <c r="B429" s="433"/>
      <c r="C429" s="433"/>
      <c r="D429" s="433"/>
      <c r="E429" s="433"/>
      <c r="F429" s="433"/>
      <c r="G429" s="433"/>
      <c r="H429" s="433"/>
      <c r="I429" s="433"/>
      <c r="J429" s="433"/>
      <c r="K429" s="433"/>
      <c r="L429" s="433"/>
      <c r="M429" s="433"/>
      <c r="N429" s="433"/>
      <c r="O429" s="433"/>
      <c r="P429" s="433"/>
      <c r="Q429" s="433"/>
      <c r="R429" s="433"/>
      <c r="S429" s="433"/>
      <c r="T429" s="433"/>
      <c r="U429" s="433"/>
      <c r="V429" s="433"/>
      <c r="W429" s="433"/>
      <c r="X429" s="433"/>
      <c r="Y429" s="247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</row>
    <row r="430" spans="1:36" ht="10.5" customHeight="1">
      <c r="A430" s="7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247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</row>
    <row r="431" spans="2:36" ht="10.5" customHeight="1" hidden="1"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70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</row>
    <row r="432" spans="2:36" ht="30.75" customHeight="1">
      <c r="B432" s="433" t="s">
        <v>181</v>
      </c>
      <c r="C432" s="433"/>
      <c r="D432" s="433"/>
      <c r="E432" s="433"/>
      <c r="F432" s="433"/>
      <c r="G432" s="433"/>
      <c r="H432" s="433"/>
      <c r="I432" s="433"/>
      <c r="J432" s="433"/>
      <c r="K432" s="433"/>
      <c r="L432" s="433"/>
      <c r="M432" s="433"/>
      <c r="N432" s="433"/>
      <c r="O432" s="433"/>
      <c r="P432" s="192"/>
      <c r="Q432" s="192"/>
      <c r="R432" s="192"/>
      <c r="S432" s="192"/>
      <c r="T432" s="396" t="s">
        <v>188</v>
      </c>
      <c r="U432" s="396"/>
      <c r="V432" s="396"/>
      <c r="W432" s="396"/>
      <c r="X432" s="192"/>
      <c r="Y432" s="170"/>
      <c r="Z432" s="170"/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0"/>
    </row>
    <row r="433" spans="2:24" ht="4.5" customHeight="1">
      <c r="B433" s="384"/>
      <c r="C433" s="384"/>
      <c r="D433" s="384"/>
      <c r="E433" s="384"/>
      <c r="F433" s="384"/>
      <c r="G433" s="384"/>
      <c r="H433" s="384"/>
      <c r="I433" s="384"/>
      <c r="J433" s="384"/>
      <c r="K433" s="384"/>
      <c r="L433" s="384"/>
      <c r="M433" s="384"/>
      <c r="N433" s="384"/>
      <c r="O433" s="384"/>
      <c r="P433" s="384"/>
      <c r="Q433" s="384"/>
      <c r="R433" s="384"/>
      <c r="S433" s="384"/>
      <c r="T433" s="384"/>
      <c r="U433" s="384"/>
      <c r="V433" s="384"/>
      <c r="W433" s="384"/>
      <c r="X433" s="384"/>
    </row>
    <row r="434" spans="2:24" ht="9.75" customHeight="1">
      <c r="B434" s="385"/>
      <c r="C434" s="385"/>
      <c r="D434" s="385"/>
      <c r="E434" s="385"/>
      <c r="F434" s="385"/>
      <c r="G434" s="385"/>
      <c r="H434" s="384"/>
      <c r="I434" s="384"/>
      <c r="J434" s="384"/>
      <c r="K434" s="384"/>
      <c r="L434" s="384"/>
      <c r="M434" s="384"/>
      <c r="N434" s="384"/>
      <c r="O434" s="384"/>
      <c r="P434" s="384"/>
      <c r="Q434" s="384"/>
      <c r="R434" s="384"/>
      <c r="S434" s="384"/>
      <c r="T434" s="384"/>
      <c r="U434" s="384"/>
      <c r="V434" s="384"/>
      <c r="W434" s="384"/>
      <c r="X434" s="384"/>
    </row>
    <row r="435" spans="2:24" ht="12.75"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</row>
  </sheetData>
  <sheetProtection/>
  <mergeCells count="84">
    <mergeCell ref="T432:W432"/>
    <mergeCell ref="AI12:AI13"/>
    <mergeCell ref="AE12:AE13"/>
    <mergeCell ref="AF12:AF13"/>
    <mergeCell ref="AC12:AC13"/>
    <mergeCell ref="T425:V425"/>
    <mergeCell ref="X12:X13"/>
    <mergeCell ref="AH12:AH13"/>
    <mergeCell ref="M243:M244"/>
    <mergeCell ref="Z12:Z13"/>
    <mergeCell ref="Z113:Z114"/>
    <mergeCell ref="Y113:Y114"/>
    <mergeCell ref="B428:X429"/>
    <mergeCell ref="Y12:Y13"/>
    <mergeCell ref="Z243:Z244"/>
    <mergeCell ref="E112:V112"/>
    <mergeCell ref="H178:K178"/>
    <mergeCell ref="W12:W13"/>
    <mergeCell ref="N243:N244"/>
    <mergeCell ref="O243:O244"/>
    <mergeCell ref="Q243:Q244"/>
    <mergeCell ref="B432:O432"/>
    <mergeCell ref="Z178:Z179"/>
    <mergeCell ref="V243:V244"/>
    <mergeCell ref="Y243:Y244"/>
    <mergeCell ref="P178:P179"/>
    <mergeCell ref="R243:R244"/>
    <mergeCell ref="S243:S244"/>
    <mergeCell ref="H243:K243"/>
    <mergeCell ref="U243:U244"/>
    <mergeCell ref="Y178:Y179"/>
    <mergeCell ref="W178:W179"/>
    <mergeCell ref="X178:X179"/>
    <mergeCell ref="W243:W244"/>
    <mergeCell ref="X243:X244"/>
    <mergeCell ref="U178:U179"/>
    <mergeCell ref="V178:V179"/>
    <mergeCell ref="Q178:Q179"/>
    <mergeCell ref="S178:S179"/>
    <mergeCell ref="C243:C244"/>
    <mergeCell ref="D243:D244"/>
    <mergeCell ref="E243:E244"/>
    <mergeCell ref="F243:F244"/>
    <mergeCell ref="G243:G244"/>
    <mergeCell ref="L243:L244"/>
    <mergeCell ref="N178:N179"/>
    <mergeCell ref="O178:O179"/>
    <mergeCell ref="P243:P244"/>
    <mergeCell ref="B178:B179"/>
    <mergeCell ref="C178:C179"/>
    <mergeCell ref="D178:D179"/>
    <mergeCell ref="E178:E179"/>
    <mergeCell ref="F178:F179"/>
    <mergeCell ref="M178:M179"/>
    <mergeCell ref="G178:G179"/>
    <mergeCell ref="L178:L179"/>
    <mergeCell ref="A113:A114"/>
    <mergeCell ref="N12:N13"/>
    <mergeCell ref="H12:K12"/>
    <mergeCell ref="A12:A13"/>
    <mergeCell ref="B12:B13"/>
    <mergeCell ref="C12:C13"/>
    <mergeCell ref="D12:D13"/>
    <mergeCell ref="M12:M13"/>
    <mergeCell ref="L12:L13"/>
    <mergeCell ref="A178:A179"/>
    <mergeCell ref="O1:V1"/>
    <mergeCell ref="O2:V2"/>
    <mergeCell ref="R4:V4"/>
    <mergeCell ref="T5:V5"/>
    <mergeCell ref="E12:E13"/>
    <mergeCell ref="F12:F13"/>
    <mergeCell ref="P12:P13"/>
    <mergeCell ref="O12:O13"/>
    <mergeCell ref="G12:G13"/>
    <mergeCell ref="O3:V3"/>
    <mergeCell ref="R12:R13"/>
    <mergeCell ref="Q12:Q13"/>
    <mergeCell ref="S12:S13"/>
    <mergeCell ref="T12:T13"/>
    <mergeCell ref="U12:U13"/>
    <mergeCell ref="V12:V13"/>
    <mergeCell ref="E10:W10"/>
    <mergeCell ref="C9:X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2"/>
  <sheetViews>
    <sheetView zoomScalePageLayoutView="0" workbookViewId="0" topLeftCell="A1">
      <selection activeCell="L12" sqref="L12:L13"/>
    </sheetView>
  </sheetViews>
  <sheetFormatPr defaultColWidth="9.00390625" defaultRowHeight="12.75"/>
  <cols>
    <col min="1" max="1" width="15.25390625" style="0" customWidth="1"/>
    <col min="2" max="2" width="6.125" style="0" customWidth="1"/>
    <col min="3" max="3" width="9.125" style="0" hidden="1" customWidth="1"/>
    <col min="4" max="4" width="8.875" style="0" customWidth="1"/>
    <col min="5" max="5" width="9.125" style="0" hidden="1" customWidth="1"/>
    <col min="7" max="7" width="9.125" style="0" customWidth="1"/>
    <col min="8" max="8" width="0.12890625" style="0" customWidth="1"/>
    <col min="17" max="17" width="8.875" style="0" customWidth="1"/>
    <col min="18" max="18" width="9.125" style="0" hidden="1" customWidth="1"/>
    <col min="23" max="23" width="9.00390625" style="0" customWidth="1"/>
    <col min="24" max="25" width="9.125" style="0" hidden="1" customWidth="1"/>
    <col min="26" max="26" width="0.37109375" style="0" hidden="1" customWidth="1"/>
    <col min="27" max="29" width="9.125" style="0" hidden="1" customWidth="1"/>
    <col min="30" max="30" width="9.125" style="0" customWidth="1"/>
  </cols>
  <sheetData>
    <row r="1" spans="14:23" ht="12.75">
      <c r="N1" s="449"/>
      <c r="O1" s="449"/>
      <c r="P1" s="449"/>
      <c r="Q1" s="449"/>
      <c r="R1" s="449"/>
      <c r="S1" s="449"/>
      <c r="T1" s="449"/>
      <c r="U1" s="449"/>
      <c r="V1" s="15"/>
      <c r="W1" s="15"/>
    </row>
    <row r="2" spans="14:23" ht="1.5" customHeight="1">
      <c r="N2" s="449"/>
      <c r="O2" s="449"/>
      <c r="P2" s="449"/>
      <c r="Q2" s="449"/>
      <c r="R2" s="449"/>
      <c r="S2" s="449"/>
      <c r="T2" s="449"/>
      <c r="U2" s="449"/>
      <c r="V2" s="15"/>
      <c r="W2" s="15"/>
    </row>
    <row r="3" spans="14:23" ht="12.75" hidden="1">
      <c r="N3" s="449"/>
      <c r="O3" s="449"/>
      <c r="P3" s="449"/>
      <c r="Q3" s="449"/>
      <c r="R3" s="449"/>
      <c r="S3" s="449"/>
      <c r="T3" s="449"/>
      <c r="U3" s="449"/>
      <c r="V3" s="15"/>
      <c r="W3" s="15"/>
    </row>
    <row r="4" spans="14:23" ht="12.75" hidden="1">
      <c r="N4" s="165"/>
      <c r="O4" s="165"/>
      <c r="P4" s="165"/>
      <c r="Q4" s="450"/>
      <c r="R4" s="450"/>
      <c r="S4" s="450"/>
      <c r="T4" s="450"/>
      <c r="U4" s="450"/>
      <c r="V4" s="17"/>
      <c r="W4" s="17"/>
    </row>
    <row r="5" spans="4:23" ht="12.75" hidden="1">
      <c r="D5" s="7"/>
      <c r="N5" s="165"/>
      <c r="O5" s="165"/>
      <c r="P5" s="165"/>
      <c r="Q5" s="165"/>
      <c r="R5" s="165"/>
      <c r="S5" s="450"/>
      <c r="T5" s="450"/>
      <c r="U5" s="450"/>
      <c r="V5" s="17"/>
      <c r="W5" s="17"/>
    </row>
    <row r="6" spans="14:21" ht="12.75">
      <c r="N6" s="165"/>
      <c r="O6" s="165"/>
      <c r="P6" s="165"/>
      <c r="Q6" s="165"/>
      <c r="R6" s="165"/>
      <c r="S6" s="165"/>
      <c r="T6" s="165"/>
      <c r="U6" s="165"/>
    </row>
    <row r="7" spans="14:21" ht="12.75">
      <c r="N7" s="165"/>
      <c r="O7" s="165"/>
      <c r="P7" s="165"/>
      <c r="Q7" s="165"/>
      <c r="R7" s="165"/>
      <c r="S7" s="165"/>
      <c r="T7" s="165"/>
      <c r="U7" s="165"/>
    </row>
    <row r="8" spans="14:21" ht="12.75">
      <c r="N8" s="165"/>
      <c r="O8" s="165"/>
      <c r="P8" s="165"/>
      <c r="Q8" s="165"/>
      <c r="R8" s="165"/>
      <c r="S8" s="165"/>
      <c r="T8" s="165"/>
      <c r="U8" s="165"/>
    </row>
    <row r="9" spans="1:23" ht="15">
      <c r="A9" s="2"/>
      <c r="B9" s="2"/>
      <c r="C9" s="2"/>
      <c r="D9" s="451" t="s">
        <v>148</v>
      </c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16"/>
    </row>
    <row r="10" spans="1:23" ht="15.75">
      <c r="A10" s="2"/>
      <c r="B10" s="2"/>
      <c r="C10" s="2"/>
      <c r="D10" s="452" t="s">
        <v>149</v>
      </c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6"/>
    </row>
    <row r="11" spans="1:23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2"/>
      <c r="Q11" s="2"/>
      <c r="R11" s="2"/>
      <c r="S11" s="2"/>
      <c r="T11" s="2"/>
      <c r="U11" s="2"/>
      <c r="V11" s="2"/>
      <c r="W11" s="2"/>
    </row>
    <row r="12" spans="1:30" ht="67.5" customHeight="1">
      <c r="A12" s="403" t="s">
        <v>58</v>
      </c>
      <c r="B12" s="403" t="s">
        <v>59</v>
      </c>
      <c r="C12" s="403" t="s">
        <v>126</v>
      </c>
      <c r="D12" s="453" t="s">
        <v>137</v>
      </c>
      <c r="E12" s="453" t="s">
        <v>21</v>
      </c>
      <c r="F12" s="455" t="s">
        <v>60</v>
      </c>
      <c r="G12" s="457" t="s">
        <v>130</v>
      </c>
      <c r="H12" s="458"/>
      <c r="I12" s="458"/>
      <c r="J12" s="459"/>
      <c r="K12" s="460" t="s">
        <v>128</v>
      </c>
      <c r="L12" s="462" t="s">
        <v>144</v>
      </c>
      <c r="M12" s="467" t="s">
        <v>129</v>
      </c>
      <c r="N12" s="469" t="s">
        <v>121</v>
      </c>
      <c r="O12" s="403" t="s">
        <v>64</v>
      </c>
      <c r="P12" s="403" t="s">
        <v>122</v>
      </c>
      <c r="Q12" s="471" t="s">
        <v>120</v>
      </c>
      <c r="R12" s="403"/>
      <c r="S12" s="403" t="s">
        <v>65</v>
      </c>
      <c r="T12" s="403" t="s">
        <v>66</v>
      </c>
      <c r="U12" s="403" t="s">
        <v>125</v>
      </c>
      <c r="V12" s="394" t="s">
        <v>68</v>
      </c>
      <c r="W12" s="464" t="s">
        <v>146</v>
      </c>
      <c r="X12" s="465" t="s">
        <v>22</v>
      </c>
      <c r="Y12" s="473" t="s">
        <v>67</v>
      </c>
      <c r="AB12" s="474" t="s">
        <v>140</v>
      </c>
      <c r="AD12" s="476" t="s">
        <v>145</v>
      </c>
    </row>
    <row r="13" spans="1:30" ht="79.5" thickBot="1">
      <c r="A13" s="404"/>
      <c r="B13" s="404"/>
      <c r="C13" s="404"/>
      <c r="D13" s="454"/>
      <c r="E13" s="454"/>
      <c r="F13" s="456"/>
      <c r="G13" s="38" t="s">
        <v>61</v>
      </c>
      <c r="H13" s="39"/>
      <c r="I13" s="40" t="s">
        <v>62</v>
      </c>
      <c r="J13" s="41" t="s">
        <v>63</v>
      </c>
      <c r="K13" s="461"/>
      <c r="L13" s="463"/>
      <c r="M13" s="468"/>
      <c r="N13" s="470"/>
      <c r="O13" s="404"/>
      <c r="P13" s="404"/>
      <c r="Q13" s="472"/>
      <c r="R13" s="404"/>
      <c r="S13" s="404"/>
      <c r="T13" s="404"/>
      <c r="U13" s="404"/>
      <c r="V13" s="395"/>
      <c r="W13" s="464"/>
      <c r="X13" s="466"/>
      <c r="Y13" s="473"/>
      <c r="AB13" s="475"/>
      <c r="AD13" s="477"/>
    </row>
    <row r="14" spans="1:30" ht="12" customHeight="1">
      <c r="A14" s="42">
        <v>1</v>
      </c>
      <c r="B14" s="42">
        <v>2</v>
      </c>
      <c r="C14" s="42">
        <v>3</v>
      </c>
      <c r="D14" s="43">
        <v>4</v>
      </c>
      <c r="E14" s="44"/>
      <c r="F14" s="45">
        <v>5</v>
      </c>
      <c r="G14" s="46">
        <v>6</v>
      </c>
      <c r="H14" s="47"/>
      <c r="I14" s="47">
        <v>7</v>
      </c>
      <c r="J14" s="48">
        <v>8</v>
      </c>
      <c r="K14" s="150">
        <v>9</v>
      </c>
      <c r="L14" s="143">
        <v>10</v>
      </c>
      <c r="M14" s="151">
        <v>11</v>
      </c>
      <c r="N14" s="52">
        <v>12</v>
      </c>
      <c r="O14" s="50">
        <v>13</v>
      </c>
      <c r="P14" s="50">
        <v>14</v>
      </c>
      <c r="Q14" s="50">
        <v>15</v>
      </c>
      <c r="R14" s="27"/>
      <c r="S14" s="27">
        <v>16</v>
      </c>
      <c r="T14" s="50">
        <v>17</v>
      </c>
      <c r="U14" s="27">
        <v>18</v>
      </c>
      <c r="V14" s="53">
        <v>19</v>
      </c>
      <c r="W14" s="50">
        <v>20</v>
      </c>
      <c r="X14" s="31"/>
      <c r="Y14" s="18">
        <v>20</v>
      </c>
      <c r="AB14" s="138"/>
      <c r="AD14" s="139">
        <v>21</v>
      </c>
    </row>
    <row r="15" spans="1:30" ht="12.75" hidden="1">
      <c r="A15" s="54"/>
      <c r="B15" s="54"/>
      <c r="C15" s="54"/>
      <c r="D15" s="54"/>
      <c r="E15" s="55"/>
      <c r="F15" s="26"/>
      <c r="G15" s="36"/>
      <c r="H15" s="24"/>
      <c r="I15" s="24"/>
      <c r="J15" s="37"/>
      <c r="K15" s="36"/>
      <c r="L15" s="24"/>
      <c r="M15" s="37"/>
      <c r="N15" s="29"/>
      <c r="O15" s="24"/>
      <c r="P15" s="24"/>
      <c r="Q15" s="25"/>
      <c r="R15" s="25"/>
      <c r="S15" s="24"/>
      <c r="T15" s="24"/>
      <c r="U15" s="25"/>
      <c r="V15" s="56"/>
      <c r="W15" s="57"/>
      <c r="X15" s="32"/>
      <c r="Y15" s="19"/>
      <c r="AB15" s="138"/>
      <c r="AD15" s="139"/>
    </row>
    <row r="16" spans="1:30" ht="12.75" hidden="1">
      <c r="A16" s="54"/>
      <c r="B16" s="54"/>
      <c r="C16" s="54"/>
      <c r="D16" s="54"/>
      <c r="E16" s="58"/>
      <c r="F16" s="26"/>
      <c r="G16" s="36"/>
      <c r="H16" s="24"/>
      <c r="I16" s="24"/>
      <c r="J16" s="37"/>
      <c r="K16" s="36"/>
      <c r="L16" s="24"/>
      <c r="M16" s="37"/>
      <c r="N16" s="29"/>
      <c r="O16" s="24"/>
      <c r="P16" s="24"/>
      <c r="Q16" s="25"/>
      <c r="R16" s="25"/>
      <c r="S16" s="24"/>
      <c r="T16" s="24"/>
      <c r="U16" s="25"/>
      <c r="V16" s="56"/>
      <c r="W16" s="57"/>
      <c r="X16" s="32"/>
      <c r="Y16" s="19"/>
      <c r="AB16" s="138"/>
      <c r="AD16" s="139"/>
    </row>
    <row r="17" spans="1:30" ht="12.75" hidden="1">
      <c r="A17" s="54"/>
      <c r="B17" s="54"/>
      <c r="C17" s="54"/>
      <c r="D17" s="54"/>
      <c r="E17" s="58"/>
      <c r="F17" s="26"/>
      <c r="G17" s="36"/>
      <c r="H17" s="24"/>
      <c r="I17" s="24"/>
      <c r="J17" s="37"/>
      <c r="K17" s="36"/>
      <c r="L17" s="24"/>
      <c r="M17" s="37"/>
      <c r="N17" s="29"/>
      <c r="O17" s="24"/>
      <c r="P17" s="24"/>
      <c r="Q17" s="25"/>
      <c r="R17" s="25"/>
      <c r="S17" s="24"/>
      <c r="T17" s="24"/>
      <c r="U17" s="25"/>
      <c r="V17" s="56"/>
      <c r="W17" s="57"/>
      <c r="X17" s="32"/>
      <c r="Y17" s="19"/>
      <c r="AB17" s="138"/>
      <c r="AD17" s="139"/>
    </row>
    <row r="18" spans="1:30" ht="12.75" hidden="1">
      <c r="A18" s="54"/>
      <c r="B18" s="54"/>
      <c r="C18" s="54"/>
      <c r="D18" s="54"/>
      <c r="E18" s="58"/>
      <c r="F18" s="26"/>
      <c r="G18" s="36"/>
      <c r="H18" s="24"/>
      <c r="I18" s="24"/>
      <c r="J18" s="37"/>
      <c r="K18" s="36"/>
      <c r="L18" s="24"/>
      <c r="M18" s="37"/>
      <c r="N18" s="29"/>
      <c r="O18" s="24"/>
      <c r="P18" s="24"/>
      <c r="Q18" s="25"/>
      <c r="R18" s="25"/>
      <c r="S18" s="24"/>
      <c r="T18" s="24"/>
      <c r="U18" s="25"/>
      <c r="V18" s="56"/>
      <c r="W18" s="57"/>
      <c r="X18" s="32"/>
      <c r="Y18" s="19"/>
      <c r="AB18" s="138"/>
      <c r="AD18" s="139"/>
    </row>
    <row r="19" spans="1:30" ht="12.75" hidden="1">
      <c r="A19" s="54"/>
      <c r="B19" s="54"/>
      <c r="C19" s="54"/>
      <c r="D19" s="54"/>
      <c r="E19" s="58"/>
      <c r="F19" s="26"/>
      <c r="G19" s="36"/>
      <c r="H19" s="24"/>
      <c r="I19" s="24"/>
      <c r="J19" s="37"/>
      <c r="K19" s="36"/>
      <c r="L19" s="24"/>
      <c r="M19" s="37"/>
      <c r="N19" s="29"/>
      <c r="O19" s="24"/>
      <c r="P19" s="24"/>
      <c r="Q19" s="25"/>
      <c r="R19" s="25"/>
      <c r="S19" s="24"/>
      <c r="T19" s="24"/>
      <c r="U19" s="25"/>
      <c r="V19" s="56"/>
      <c r="W19" s="57"/>
      <c r="X19" s="32"/>
      <c r="Y19" s="19"/>
      <c r="AB19" s="138"/>
      <c r="AD19" s="139"/>
    </row>
    <row r="20" spans="1:30" ht="12.75" hidden="1">
      <c r="A20" s="54"/>
      <c r="B20" s="54"/>
      <c r="C20" s="54"/>
      <c r="D20" s="54"/>
      <c r="E20" s="58"/>
      <c r="F20" s="26"/>
      <c r="G20" s="36"/>
      <c r="H20" s="24"/>
      <c r="I20" s="24"/>
      <c r="J20" s="37"/>
      <c r="K20" s="36"/>
      <c r="L20" s="24"/>
      <c r="M20" s="37"/>
      <c r="N20" s="29"/>
      <c r="O20" s="24"/>
      <c r="P20" s="24"/>
      <c r="Q20" s="25"/>
      <c r="R20" s="25"/>
      <c r="S20" s="24"/>
      <c r="T20" s="24"/>
      <c r="U20" s="25"/>
      <c r="V20" s="56"/>
      <c r="W20" s="57"/>
      <c r="X20" s="32"/>
      <c r="Y20" s="19"/>
      <c r="AB20" s="138"/>
      <c r="AD20" s="139"/>
    </row>
    <row r="21" spans="1:30" ht="12.75" hidden="1">
      <c r="A21" s="54"/>
      <c r="B21" s="54"/>
      <c r="C21" s="54"/>
      <c r="D21" s="54"/>
      <c r="E21" s="58"/>
      <c r="F21" s="26"/>
      <c r="G21" s="36"/>
      <c r="H21" s="24"/>
      <c r="I21" s="24"/>
      <c r="J21" s="37"/>
      <c r="K21" s="36"/>
      <c r="L21" s="24"/>
      <c r="M21" s="37"/>
      <c r="N21" s="29"/>
      <c r="O21" s="24"/>
      <c r="P21" s="24"/>
      <c r="Q21" s="25"/>
      <c r="R21" s="25"/>
      <c r="S21" s="24"/>
      <c r="T21" s="24"/>
      <c r="U21" s="25"/>
      <c r="V21" s="56"/>
      <c r="W21" s="57"/>
      <c r="X21" s="32"/>
      <c r="Y21" s="19"/>
      <c r="AB21" s="138"/>
      <c r="AD21" s="139"/>
    </row>
    <row r="22" spans="1:30" ht="13.5" hidden="1" thickBot="1">
      <c r="A22" s="59"/>
      <c r="B22" s="59"/>
      <c r="C22" s="59"/>
      <c r="D22" s="59"/>
      <c r="E22" s="60"/>
      <c r="F22" s="26"/>
      <c r="G22" s="61"/>
      <c r="H22" s="62"/>
      <c r="I22" s="62"/>
      <c r="J22" s="63"/>
      <c r="K22" s="61"/>
      <c r="L22" s="62"/>
      <c r="M22" s="63"/>
      <c r="N22" s="64"/>
      <c r="O22" s="62"/>
      <c r="P22" s="24"/>
      <c r="Q22" s="65"/>
      <c r="R22" s="65"/>
      <c r="S22" s="22"/>
      <c r="T22" s="62"/>
      <c r="U22" s="25"/>
      <c r="V22" s="56"/>
      <c r="W22" s="57"/>
      <c r="X22" s="32"/>
      <c r="Y22" s="19"/>
      <c r="AB22" s="138"/>
      <c r="AD22" s="139"/>
    </row>
    <row r="23" spans="1:30" ht="12.75">
      <c r="A23" s="66" t="s">
        <v>69</v>
      </c>
      <c r="B23" s="66">
        <v>3</v>
      </c>
      <c r="C23" s="66">
        <v>2</v>
      </c>
      <c r="D23" s="27">
        <v>583.33</v>
      </c>
      <c r="E23" s="24"/>
      <c r="F23" s="122">
        <f>'[12]Расч по домам'!$Y$13</f>
        <v>1.3398212885787921</v>
      </c>
      <c r="G23" s="34">
        <f>'[11]Норм по домам'!$Q$15</f>
        <v>0.31688947860872835</v>
      </c>
      <c r="H23" s="28"/>
      <c r="I23" s="28">
        <f>'[14]Расч по домам'!$M$13</f>
        <v>0.05074926615798414</v>
      </c>
      <c r="J23" s="35">
        <f>'[16]Расч по домам'!$G$13</f>
        <v>0.0140442470266836</v>
      </c>
      <c r="K23" s="34">
        <f>'[6]Расч по домам'!$G$13</f>
        <v>0</v>
      </c>
      <c r="L23" s="28">
        <v>0</v>
      </c>
      <c r="M23" s="35">
        <v>0</v>
      </c>
      <c r="N23" s="67">
        <f>'[4]Расч. по домам на электр'!$P$16</f>
        <v>0.15929434867706632</v>
      </c>
      <c r="O23" s="28">
        <v>0</v>
      </c>
      <c r="P23" s="28">
        <f>'[18]Расч. по домам на электр'!$P$16</f>
        <v>0.2160259201481151</v>
      </c>
      <c r="Q23" s="135">
        <v>0.5</v>
      </c>
      <c r="R23" s="68">
        <v>0</v>
      </c>
      <c r="S23" s="28">
        <f>'[25]Расч по домам на посыпку и расч'!$H$13</f>
        <v>0.011984784101462658</v>
      </c>
      <c r="T23" s="28">
        <f>'[3]Расч по домам'!$M$13</f>
        <v>0.02413962594071966</v>
      </c>
      <c r="U23" s="25">
        <f>F23+G23+I23+J23+K23+L23+M23+N23+O23+P23+Q23+R23+S23+T23</f>
        <v>2.632948959239552</v>
      </c>
      <c r="V23" s="56">
        <f>U23*1.05</f>
        <v>2.76459640720153</v>
      </c>
      <c r="W23" s="25">
        <f>V23*1.2</f>
        <v>3.3175156886418358</v>
      </c>
      <c r="X23" s="33">
        <f aca="true" t="shared" si="0" ref="X23:X79">U23*1.1*1.2</f>
        <v>3.475492626196209</v>
      </c>
      <c r="Y23" s="20">
        <f>V23/0.95</f>
        <v>2.9101014812647685</v>
      </c>
      <c r="Z23" s="153">
        <f>W23*D23</f>
        <v>1935.206426655442</v>
      </c>
      <c r="AA23" s="153">
        <f>V23*D23</f>
        <v>1612.6720222128686</v>
      </c>
      <c r="AB23" s="154">
        <f>(F23+G23+I23+J23+N23+O23+P23+Q23+S23+T23)*1.05*1.2</f>
        <v>3.3175156886418358</v>
      </c>
      <c r="AC23" s="155">
        <f>U23*D23</f>
        <v>1535.878116393208</v>
      </c>
      <c r="AD23" s="19">
        <f>W23*1.05</f>
        <v>3.4833914730739277</v>
      </c>
    </row>
    <row r="24" spans="1:30" ht="12.75">
      <c r="A24" s="27" t="s">
        <v>69</v>
      </c>
      <c r="B24" s="27">
        <v>4</v>
      </c>
      <c r="C24" s="27">
        <v>2</v>
      </c>
      <c r="D24" s="27">
        <v>622.12</v>
      </c>
      <c r="E24" s="24"/>
      <c r="F24" s="26">
        <f>'[12]Расч по домам'!$Y$14</f>
        <v>1.371849731455882</v>
      </c>
      <c r="G24" s="36">
        <f>'[11]Норм по домам'!$Q$16</f>
        <v>0.31688947860872835</v>
      </c>
      <c r="H24" s="24"/>
      <c r="I24" s="24">
        <f>'[14]Расч по домам'!$M$14</f>
        <v>0.05074926615798414</v>
      </c>
      <c r="J24" s="37">
        <f>'[16]Расч по домам'!$G$14</f>
        <v>0.0140442470266836</v>
      </c>
      <c r="K24" s="36">
        <f>'[6]Расч по домам'!$G$14</f>
        <v>0</v>
      </c>
      <c r="L24" s="24">
        <v>0</v>
      </c>
      <c r="M24" s="37">
        <v>0</v>
      </c>
      <c r="N24" s="69">
        <f>'[4]Расч. по домам на электр'!$P$17</f>
        <v>0.1463729878775651</v>
      </c>
      <c r="O24" s="24">
        <v>0</v>
      </c>
      <c r="P24" s="24">
        <f>'[18]Расч. по домам на электр'!$P$17</f>
        <v>0.14875586703529864</v>
      </c>
      <c r="Q24" s="68">
        <v>0.5</v>
      </c>
      <c r="R24" s="25">
        <v>0</v>
      </c>
      <c r="S24" s="24">
        <f>'[25]Расч по домам на посыпку и расч'!$H$14</f>
        <v>0.01198478410146266</v>
      </c>
      <c r="T24" s="24">
        <f>'[3]Расч по домам'!$M$14</f>
        <v>0.15181111494290944</v>
      </c>
      <c r="U24" s="25">
        <f aca="true" t="shared" si="1" ref="U24:U87">F24+G24+I24+J24+K24+L24+M24+N24+O24+P24+Q24+R24+S24+T24</f>
        <v>2.7124574772065135</v>
      </c>
      <c r="V24" s="56">
        <f aca="true" t="shared" si="2" ref="V24:V87">U24*1.05</f>
        <v>2.8480803510668395</v>
      </c>
      <c r="W24" s="25">
        <f aca="true" t="shared" si="3" ref="W24:W87">V24*1.2</f>
        <v>3.4176964212802075</v>
      </c>
      <c r="X24" s="33">
        <f t="shared" si="0"/>
        <v>3.580443869912598</v>
      </c>
      <c r="Y24" s="20">
        <f>V24/0.95</f>
        <v>2.997979316912463</v>
      </c>
      <c r="Z24" s="153">
        <f aca="true" t="shared" si="4" ref="Z24:Z87">W24*D24</f>
        <v>2126.2172976068427</v>
      </c>
      <c r="AA24" s="153">
        <f aca="true" t="shared" si="5" ref="AA24:AA87">V24*D24</f>
        <v>1771.8477480057022</v>
      </c>
      <c r="AB24" s="154">
        <f aca="true" t="shared" si="6" ref="AB24:AB87">(F24+G24+I24+J24+N24+O24+P24+Q24+S24+T24)*1.05*1.2</f>
        <v>3.4176964212802075</v>
      </c>
      <c r="AC24" s="155">
        <f aca="true" t="shared" si="7" ref="AC24:AC87">U24*D24</f>
        <v>1687.4740457197163</v>
      </c>
      <c r="AD24" s="19">
        <f aca="true" t="shared" si="8" ref="AD24:AD87">W24*1.05</f>
        <v>3.588581242344218</v>
      </c>
    </row>
    <row r="25" spans="1:30" ht="12.75">
      <c r="A25" s="27" t="s">
        <v>69</v>
      </c>
      <c r="B25" s="27">
        <v>5</v>
      </c>
      <c r="C25" s="27">
        <v>2</v>
      </c>
      <c r="D25" s="27">
        <v>601.19</v>
      </c>
      <c r="E25" s="24"/>
      <c r="F25" s="26">
        <f>'[12]Расч по домам'!$Y$15</f>
        <v>1.4323530535548936</v>
      </c>
      <c r="G25" s="36">
        <f>'[11]Норм по домам'!$Q$17</f>
        <v>0.3168894786087283</v>
      </c>
      <c r="H25" s="24"/>
      <c r="I25" s="24">
        <f>'[14]Расч по домам'!$M$15</f>
        <v>0.050749266157984134</v>
      </c>
      <c r="J25" s="37">
        <f>'[16]Расч по домам'!$G$15</f>
        <v>0.014044247026683603</v>
      </c>
      <c r="K25" s="36">
        <v>0</v>
      </c>
      <c r="L25" s="24">
        <v>0</v>
      </c>
      <c r="M25" s="37">
        <v>0</v>
      </c>
      <c r="N25" s="69">
        <f>'[4]Расч. по домам на электр'!$P$18</f>
        <v>0.15456207257904006</v>
      </c>
      <c r="O25" s="24">
        <v>0</v>
      </c>
      <c r="P25" s="24">
        <f>'[18]Расч. по домам на электр'!$P$18</f>
        <v>0.23090204427884695</v>
      </c>
      <c r="Q25" s="68">
        <v>0.5</v>
      </c>
      <c r="R25" s="25">
        <v>0</v>
      </c>
      <c r="S25" s="24">
        <f>'[25]Расч по домам на посыпку и расч'!$H$15</f>
        <v>0.011984784101462658</v>
      </c>
      <c r="T25" s="24">
        <f>'[3]Расч по домам'!$M$15</f>
        <v>0.023422492057419447</v>
      </c>
      <c r="U25" s="25">
        <f t="shared" si="1"/>
        <v>2.7349074383650582</v>
      </c>
      <c r="V25" s="56">
        <f t="shared" si="2"/>
        <v>2.871652810283311</v>
      </c>
      <c r="W25" s="25">
        <f t="shared" si="3"/>
        <v>3.4459833723399735</v>
      </c>
      <c r="X25" s="33">
        <f t="shared" si="0"/>
        <v>3.610077818641877</v>
      </c>
      <c r="Y25" s="20">
        <f>V25/0.95</f>
        <v>3.02279243187717</v>
      </c>
      <c r="Z25" s="153">
        <f t="shared" si="4"/>
        <v>2071.690743617069</v>
      </c>
      <c r="AA25" s="153">
        <f t="shared" si="5"/>
        <v>1726.408953014224</v>
      </c>
      <c r="AB25" s="154">
        <f t="shared" si="6"/>
        <v>3.4459833723399735</v>
      </c>
      <c r="AC25" s="155">
        <f t="shared" si="7"/>
        <v>1644.1990028706896</v>
      </c>
      <c r="AD25" s="19">
        <f t="shared" si="8"/>
        <v>3.6182825409569723</v>
      </c>
    </row>
    <row r="26" spans="1:30" ht="12.75">
      <c r="A26" s="27" t="s">
        <v>69</v>
      </c>
      <c r="B26" s="27">
        <v>6</v>
      </c>
      <c r="C26" s="27">
        <v>2</v>
      </c>
      <c r="D26" s="27">
        <v>603.12</v>
      </c>
      <c r="E26" s="24"/>
      <c r="F26" s="26">
        <f>'[12]Расч по домам'!$Y$16</f>
        <v>1.0947665835433524</v>
      </c>
      <c r="G26" s="36">
        <f>'[11]Норм по домам'!$Q$16</f>
        <v>0.31688947860872835</v>
      </c>
      <c r="H26" s="24"/>
      <c r="I26" s="24">
        <f>'[14]Расч по домам'!$M$16</f>
        <v>0.050749266157984134</v>
      </c>
      <c r="J26" s="37">
        <f>'[16]Расч по домам'!$G$16</f>
        <v>0.014044247026683599</v>
      </c>
      <c r="K26" s="36">
        <v>0</v>
      </c>
      <c r="L26" s="24">
        <v>0</v>
      </c>
      <c r="M26" s="37">
        <v>0</v>
      </c>
      <c r="N26" s="69">
        <f>'[4]Расч. по домам на электр'!$P$19</f>
        <v>0.15406746984645361</v>
      </c>
      <c r="O26" s="24">
        <v>0</v>
      </c>
      <c r="P26" s="24">
        <f>'[18]Расч. по домам на электр'!$P$19</f>
        <v>0.23016315161161957</v>
      </c>
      <c r="Q26" s="68">
        <v>0.5</v>
      </c>
      <c r="R26" s="25">
        <v>0</v>
      </c>
      <c r="S26" s="24">
        <f>'[25]Расч по домам на посыпку и расч'!$H$16</f>
        <v>0.011984784101462658</v>
      </c>
      <c r="T26" s="24">
        <f>'[3]Расч по домам'!$M$16</f>
        <v>0.02334753946146704</v>
      </c>
      <c r="U26" s="25">
        <f t="shared" si="1"/>
        <v>2.3960125203577514</v>
      </c>
      <c r="V26" s="56">
        <f t="shared" si="2"/>
        <v>2.5158131463756392</v>
      </c>
      <c r="W26" s="25">
        <f t="shared" si="3"/>
        <v>3.018975775650767</v>
      </c>
      <c r="X26" s="33">
        <f t="shared" si="0"/>
        <v>3.162736526872232</v>
      </c>
      <c r="Y26" s="20">
        <f aca="true" t="shared" si="9" ref="Y26:Y89">V26/0.95</f>
        <v>2.648224364605936</v>
      </c>
      <c r="Z26" s="153">
        <f t="shared" si="4"/>
        <v>1820.8046698104906</v>
      </c>
      <c r="AA26" s="153">
        <f t="shared" si="5"/>
        <v>1517.3372248420756</v>
      </c>
      <c r="AB26" s="154">
        <f t="shared" si="6"/>
        <v>3.018975775650767</v>
      </c>
      <c r="AC26" s="155">
        <f t="shared" si="7"/>
        <v>1445.083071278167</v>
      </c>
      <c r="AD26" s="19">
        <f t="shared" si="8"/>
        <v>3.1699245644333054</v>
      </c>
    </row>
    <row r="27" spans="1:30" ht="12.75">
      <c r="A27" s="27" t="s">
        <v>69</v>
      </c>
      <c r="B27" s="27">
        <v>7</v>
      </c>
      <c r="C27" s="27">
        <v>2</v>
      </c>
      <c r="D27" s="27">
        <v>604.48</v>
      </c>
      <c r="E27" s="24"/>
      <c r="F27" s="26">
        <f>'[12]Расч по домам'!$Y$17</f>
        <v>1.4033038763896242</v>
      </c>
      <c r="G27" s="36">
        <f>'[11]Норм по домам'!$Q$19</f>
        <v>0.3168894786087283</v>
      </c>
      <c r="H27" s="24"/>
      <c r="I27" s="24">
        <f>'[14]Расч по домам'!$M$17</f>
        <v>0.05074926615798414</v>
      </c>
      <c r="J27" s="37">
        <f>'[16]Расч по домам'!$G$17</f>
        <v>0.0140442470266836</v>
      </c>
      <c r="K27" s="36">
        <v>0</v>
      </c>
      <c r="L27" s="24">
        <v>0</v>
      </c>
      <c r="M27" s="37">
        <v>0</v>
      </c>
      <c r="N27" s="69">
        <f>'[4]Расч. по домам на электр'!$P$20</f>
        <v>0.15372083842938244</v>
      </c>
      <c r="O27" s="24">
        <v>0</v>
      </c>
      <c r="P27" s="24">
        <f>'[18]Расч. по домам на электр'!$P$20</f>
        <v>0.22964531498147167</v>
      </c>
      <c r="Q27" s="68">
        <v>0.5</v>
      </c>
      <c r="R27" s="25">
        <v>0</v>
      </c>
      <c r="S27" s="24">
        <f>'[25]Расч по домам на посыпку и расч'!$H$17</f>
        <v>0.011984784101462658</v>
      </c>
      <c r="T27" s="24">
        <f>'[3]Расч по домам'!$M$17</f>
        <v>0.02329501058761249</v>
      </c>
      <c r="U27" s="25">
        <f t="shared" si="1"/>
        <v>2.70363281628295</v>
      </c>
      <c r="V27" s="56">
        <f t="shared" si="2"/>
        <v>2.8388144570970977</v>
      </c>
      <c r="W27" s="25">
        <f t="shared" si="3"/>
        <v>3.406577348516517</v>
      </c>
      <c r="X27" s="33">
        <f t="shared" si="0"/>
        <v>3.568795317493494</v>
      </c>
      <c r="Y27" s="20">
        <f t="shared" si="9"/>
        <v>2.9882257443127345</v>
      </c>
      <c r="Z27" s="153">
        <f t="shared" si="4"/>
        <v>2059.2078756312644</v>
      </c>
      <c r="AA27" s="153">
        <f t="shared" si="5"/>
        <v>1716.0065630260538</v>
      </c>
      <c r="AB27" s="154">
        <f t="shared" si="6"/>
        <v>3.406577348516517</v>
      </c>
      <c r="AC27" s="155">
        <f t="shared" si="7"/>
        <v>1634.2919647867177</v>
      </c>
      <c r="AD27" s="19">
        <f t="shared" si="8"/>
        <v>3.576906215942343</v>
      </c>
    </row>
    <row r="28" spans="1:30" ht="12.75">
      <c r="A28" s="27" t="s">
        <v>69</v>
      </c>
      <c r="B28" s="27">
        <v>8</v>
      </c>
      <c r="C28" s="27">
        <v>2</v>
      </c>
      <c r="D28" s="27">
        <v>605.2</v>
      </c>
      <c r="E28" s="24"/>
      <c r="F28" s="26">
        <f>'[12]Расч по домам'!$Y$18</f>
        <v>1.3708634716897994</v>
      </c>
      <c r="G28" s="36">
        <f>'[11]Норм по домам'!$Q$20</f>
        <v>0.3168894786087283</v>
      </c>
      <c r="H28" s="24"/>
      <c r="I28" s="24">
        <f>'[14]Расч по домам'!$M$18</f>
        <v>0.05074926615798414</v>
      </c>
      <c r="J28" s="37">
        <f>'[16]Расч по домам'!$G$18</f>
        <v>0.014044247026683599</v>
      </c>
      <c r="K28" s="36">
        <v>0</v>
      </c>
      <c r="L28" s="24">
        <v>0</v>
      </c>
      <c r="M28" s="37">
        <v>0</v>
      </c>
      <c r="N28" s="69">
        <f>'[4]Расч. по домам на электр'!$P$21</f>
        <v>0.1535379583836634</v>
      </c>
      <c r="O28" s="24">
        <v>0</v>
      </c>
      <c r="P28" s="24">
        <f>'[18]Расч. по домам на электр'!$P$21</f>
        <v>0.22937210839391936</v>
      </c>
      <c r="Q28" s="68">
        <v>0.5</v>
      </c>
      <c r="R28" s="25">
        <v>0</v>
      </c>
      <c r="S28" s="24">
        <f>'[25]Расч по домам на посыпку и расч'!$H$18</f>
        <v>0.01198478410146266</v>
      </c>
      <c r="T28" s="24">
        <f>'[3]Расч по домам'!$M$18</f>
        <v>0.02326729676140119</v>
      </c>
      <c r="U28" s="25">
        <f t="shared" si="1"/>
        <v>2.670708611123642</v>
      </c>
      <c r="V28" s="56">
        <f t="shared" si="2"/>
        <v>2.8042440416798247</v>
      </c>
      <c r="W28" s="25">
        <f t="shared" si="3"/>
        <v>3.3650928500157895</v>
      </c>
      <c r="X28" s="33">
        <f t="shared" si="0"/>
        <v>3.525335366683208</v>
      </c>
      <c r="Y28" s="20">
        <f t="shared" si="9"/>
        <v>2.951835833347184</v>
      </c>
      <c r="Z28" s="153">
        <f t="shared" si="4"/>
        <v>2036.5541928295559</v>
      </c>
      <c r="AA28" s="153">
        <f t="shared" si="5"/>
        <v>1697.12849402463</v>
      </c>
      <c r="AB28" s="154">
        <f t="shared" si="6"/>
        <v>3.3650928500157895</v>
      </c>
      <c r="AC28" s="155">
        <f t="shared" si="7"/>
        <v>1616.3128514520283</v>
      </c>
      <c r="AD28" s="19">
        <f t="shared" si="8"/>
        <v>3.533347492516579</v>
      </c>
    </row>
    <row r="29" spans="1:30" ht="12.75">
      <c r="A29" s="27" t="s">
        <v>69</v>
      </c>
      <c r="B29" s="27">
        <v>9</v>
      </c>
      <c r="C29" s="27">
        <v>2</v>
      </c>
      <c r="D29" s="27">
        <v>609.68</v>
      </c>
      <c r="E29" s="24"/>
      <c r="F29" s="26">
        <f>'[12]Расч по домам'!$Y$19</f>
        <v>1.3913350072169008</v>
      </c>
      <c r="G29" s="36">
        <f>'[11]Норм по домам'!$Q$21</f>
        <v>0.31688947860872835</v>
      </c>
      <c r="H29" s="24"/>
      <c r="I29" s="24">
        <f>'[14]Расч по домам'!$M$19</f>
        <v>0.050749266157984134</v>
      </c>
      <c r="J29" s="37">
        <f>'[16]Расч по домам'!$G$19</f>
        <v>0.014044247026683603</v>
      </c>
      <c r="K29" s="36">
        <v>0</v>
      </c>
      <c r="L29" s="24">
        <v>0</v>
      </c>
      <c r="M29" s="37">
        <v>0</v>
      </c>
      <c r="N29" s="69">
        <f>'[4]Расч. по домам на электр'!$P$22</f>
        <v>0.1524097434946088</v>
      </c>
      <c r="O29" s="24">
        <v>0</v>
      </c>
      <c r="P29" s="24">
        <f>'[18]Расч. по домам на электр'!$P$22</f>
        <v>0.2276866552945808</v>
      </c>
      <c r="Q29" s="68">
        <v>0.5</v>
      </c>
      <c r="R29" s="25">
        <v>0</v>
      </c>
      <c r="S29" s="24">
        <f>'[25]Расч по домам на посыпку и расч'!$H$19</f>
        <v>0.011984784101462658</v>
      </c>
      <c r="T29" s="24">
        <f>'[3]Расч по домам'!$M$19</f>
        <v>0.023096325941477498</v>
      </c>
      <c r="U29" s="25">
        <f t="shared" si="1"/>
        <v>2.6881955078424267</v>
      </c>
      <c r="V29" s="56">
        <f t="shared" si="2"/>
        <v>2.822605283234548</v>
      </c>
      <c r="W29" s="25">
        <f t="shared" si="3"/>
        <v>3.3871263398814575</v>
      </c>
      <c r="X29" s="33">
        <f t="shared" si="0"/>
        <v>3.548418070352003</v>
      </c>
      <c r="Y29" s="20">
        <f t="shared" si="9"/>
        <v>2.9711634560363667</v>
      </c>
      <c r="Z29" s="153">
        <f t="shared" si="4"/>
        <v>2065.0631868989267</v>
      </c>
      <c r="AA29" s="153">
        <f t="shared" si="5"/>
        <v>1720.8859890824392</v>
      </c>
      <c r="AB29" s="154">
        <f t="shared" si="6"/>
        <v>3.3871263398814575</v>
      </c>
      <c r="AC29" s="155">
        <f t="shared" si="7"/>
        <v>1638.9390372213707</v>
      </c>
      <c r="AD29" s="19">
        <f t="shared" si="8"/>
        <v>3.5564826568755303</v>
      </c>
    </row>
    <row r="30" spans="1:30" ht="12.75">
      <c r="A30" s="27" t="s">
        <v>69</v>
      </c>
      <c r="B30" s="27">
        <v>10</v>
      </c>
      <c r="C30" s="27">
        <v>2</v>
      </c>
      <c r="D30" s="27">
        <v>622.9</v>
      </c>
      <c r="E30" s="24"/>
      <c r="F30" s="26">
        <f>'[12]Расч по домам'!$Y$20</f>
        <v>1.4615244754107135</v>
      </c>
      <c r="G30" s="36">
        <f>'[11]Норм по домам'!$Q$22</f>
        <v>0.31688947860872835</v>
      </c>
      <c r="H30" s="24"/>
      <c r="I30" s="24">
        <f>'[14]Расч по домам'!$M$20</f>
        <v>0.05074926615798414</v>
      </c>
      <c r="J30" s="37">
        <f>'[16]Расч по домам'!$G$20</f>
        <v>0.0140442470266836</v>
      </c>
      <c r="K30" s="36">
        <v>0</v>
      </c>
      <c r="L30" s="24">
        <v>0</v>
      </c>
      <c r="M30" s="37">
        <v>0</v>
      </c>
      <c r="N30" s="69">
        <f>'[4]Расч. по домам на электр'!$P$23</f>
        <v>0.14917510421222202</v>
      </c>
      <c r="O30" s="24">
        <v>0</v>
      </c>
      <c r="P30" s="24">
        <f>'[18]Расч. по домам на электр'!$P$23</f>
        <v>0.22285439075292984</v>
      </c>
      <c r="Q30" s="68">
        <v>0.5</v>
      </c>
      <c r="R30" s="25">
        <v>0</v>
      </c>
      <c r="S30" s="24">
        <f>'[25]Расч по домам на посыпку и расч'!$H$20</f>
        <v>0.01198478410146266</v>
      </c>
      <c r="T30" s="24">
        <f>'[3]Расч по домам'!$M$20</f>
        <v>0.0511492583889951</v>
      </c>
      <c r="U30" s="25">
        <f t="shared" si="1"/>
        <v>2.778371004659719</v>
      </c>
      <c r="V30" s="56">
        <f t="shared" si="2"/>
        <v>2.9172895548927054</v>
      </c>
      <c r="W30" s="25">
        <f t="shared" si="3"/>
        <v>3.5007474658712465</v>
      </c>
      <c r="X30" s="33">
        <f t="shared" si="0"/>
        <v>3.6674497261508296</v>
      </c>
      <c r="Y30" s="20">
        <f t="shared" si="9"/>
        <v>3.070831110413374</v>
      </c>
      <c r="Z30" s="153">
        <f t="shared" si="4"/>
        <v>2180.6155964911995</v>
      </c>
      <c r="AA30" s="153">
        <f t="shared" si="5"/>
        <v>1817.1796637426662</v>
      </c>
      <c r="AB30" s="154">
        <f t="shared" si="6"/>
        <v>3.5007474658712465</v>
      </c>
      <c r="AC30" s="155">
        <f t="shared" si="7"/>
        <v>1730.6472988025391</v>
      </c>
      <c r="AD30" s="19">
        <f t="shared" si="8"/>
        <v>3.675784839164809</v>
      </c>
    </row>
    <row r="31" spans="1:30" ht="12.75">
      <c r="A31" s="27" t="s">
        <v>69</v>
      </c>
      <c r="B31" s="27">
        <v>12</v>
      </c>
      <c r="C31" s="27">
        <v>2</v>
      </c>
      <c r="D31" s="27">
        <v>609.9</v>
      </c>
      <c r="E31" s="24"/>
      <c r="F31" s="26">
        <f>'[12]Расч по домам'!$Y$21</f>
        <v>1.0648173624091382</v>
      </c>
      <c r="G31" s="36">
        <f>'[11]Норм по домам'!$Q$23</f>
        <v>0.31688947860872835</v>
      </c>
      <c r="H31" s="24"/>
      <c r="I31" s="24">
        <f>'[14]Расч по домам'!$M$21</f>
        <v>0.05074926615798414</v>
      </c>
      <c r="J31" s="37">
        <f>'[16]Расч по домам'!$G$21</f>
        <v>0.0140442470266836</v>
      </c>
      <c r="K31" s="36">
        <v>0</v>
      </c>
      <c r="L31" s="24">
        <v>0</v>
      </c>
      <c r="M31" s="37">
        <v>0</v>
      </c>
      <c r="N31" s="69">
        <f>'[4]Расч. по домам на электр'!$P$24</f>
        <v>0.14930572752646468</v>
      </c>
      <c r="O31" s="24">
        <v>0</v>
      </c>
      <c r="P31" s="24">
        <f>'[18]Расч. по домам на электр'!$P$24</f>
        <v>0.15173635022134777</v>
      </c>
      <c r="Q31" s="68">
        <v>0.5</v>
      </c>
      <c r="R31" s="25">
        <v>0</v>
      </c>
      <c r="S31" s="24">
        <f>'[25]Расч по домам на посыпку и расч'!$H$21</f>
        <v>0.01198478410146266</v>
      </c>
      <c r="T31" s="24">
        <f>'[3]Расч по домам'!$M$21</f>
        <v>0.15485281329444636</v>
      </c>
      <c r="U31" s="25">
        <f t="shared" si="1"/>
        <v>2.414380029346256</v>
      </c>
      <c r="V31" s="56">
        <f t="shared" si="2"/>
        <v>2.535099030813569</v>
      </c>
      <c r="W31" s="25">
        <f t="shared" si="3"/>
        <v>3.0421188369762824</v>
      </c>
      <c r="X31" s="33">
        <f t="shared" si="0"/>
        <v>3.186981638737058</v>
      </c>
      <c r="Y31" s="20">
        <f t="shared" si="9"/>
        <v>2.6685252955932306</v>
      </c>
      <c r="Z31" s="153">
        <f t="shared" si="4"/>
        <v>1855.3882786718345</v>
      </c>
      <c r="AA31" s="153">
        <f t="shared" si="5"/>
        <v>1546.1568988931956</v>
      </c>
      <c r="AB31" s="154">
        <f t="shared" si="6"/>
        <v>3.0421188369762824</v>
      </c>
      <c r="AC31" s="155">
        <f t="shared" si="7"/>
        <v>1472.5303798982816</v>
      </c>
      <c r="AD31" s="19">
        <f t="shared" si="8"/>
        <v>3.1942247788250966</v>
      </c>
    </row>
    <row r="32" spans="1:30" ht="12.75">
      <c r="A32" s="27" t="s">
        <v>69</v>
      </c>
      <c r="B32" s="27">
        <v>16</v>
      </c>
      <c r="C32" s="27">
        <v>4</v>
      </c>
      <c r="D32" s="27">
        <v>1427.73</v>
      </c>
      <c r="E32" s="24"/>
      <c r="F32" s="26">
        <f>'[12]Расч по домам'!$Y$22</f>
        <v>0.9163450792516793</v>
      </c>
      <c r="G32" s="36">
        <f>'[11]Норм по домам'!$Q$24</f>
        <v>0.4543366083805893</v>
      </c>
      <c r="H32" s="24"/>
      <c r="I32" s="24">
        <f>'[14]Расч по домам'!$M$22</f>
        <v>0.07297248727193682</v>
      </c>
      <c r="J32" s="37">
        <f>'[16]Расч по домам'!$G$22</f>
        <v>0.0280884940533672</v>
      </c>
      <c r="K32" s="36">
        <v>0</v>
      </c>
      <c r="L32" s="24">
        <v>0</v>
      </c>
      <c r="M32" s="37">
        <v>0</v>
      </c>
      <c r="N32" s="69">
        <f>'[4]Расч. по домам на электр'!$P$25</f>
        <v>0.09300763667041266</v>
      </c>
      <c r="O32" s="24">
        <f>'[8]Расчет на дерат  и дез.'!$K$25</f>
        <v>0.03225487312026784</v>
      </c>
      <c r="P32" s="24">
        <f>'[18]Расч. по домам на электр'!$P$25</f>
        <v>0.15952596079090584</v>
      </c>
      <c r="Q32" s="68">
        <v>0.5</v>
      </c>
      <c r="R32" s="25">
        <v>0</v>
      </c>
      <c r="S32" s="24">
        <f>'[25]Расч по домам на посыпку и расч'!$H$22</f>
        <v>0.011984784101462658</v>
      </c>
      <c r="T32" s="24">
        <f>'[3]Расч по домам'!$M$22</f>
        <v>0.13230054818247544</v>
      </c>
      <c r="U32" s="25">
        <f t="shared" si="1"/>
        <v>2.4008164718230973</v>
      </c>
      <c r="V32" s="56">
        <f t="shared" si="2"/>
        <v>2.520857295414252</v>
      </c>
      <c r="W32" s="25">
        <f t="shared" si="3"/>
        <v>3.0250287544971024</v>
      </c>
      <c r="X32" s="33">
        <f t="shared" si="0"/>
        <v>3.1690777428064885</v>
      </c>
      <c r="Y32" s="20">
        <f t="shared" si="9"/>
        <v>2.653533995172897</v>
      </c>
      <c r="Z32" s="153">
        <f t="shared" si="4"/>
        <v>4318.924303658148</v>
      </c>
      <c r="AA32" s="153">
        <f t="shared" si="5"/>
        <v>3599.10358638179</v>
      </c>
      <c r="AB32" s="154">
        <f t="shared" si="6"/>
        <v>3.0250287544971024</v>
      </c>
      <c r="AC32" s="155">
        <f t="shared" si="7"/>
        <v>3427.717701315991</v>
      </c>
      <c r="AD32" s="19">
        <f t="shared" si="8"/>
        <v>3.1762801922219577</v>
      </c>
    </row>
    <row r="33" spans="1:30" ht="12.75">
      <c r="A33" s="27" t="s">
        <v>69</v>
      </c>
      <c r="B33" s="27">
        <v>18</v>
      </c>
      <c r="C33" s="27">
        <v>5</v>
      </c>
      <c r="D33" s="27">
        <v>2497.72</v>
      </c>
      <c r="E33" s="24"/>
      <c r="F33" s="26">
        <f>'[12]Расч по домам'!$Y$23</f>
        <v>0.9193782759743553</v>
      </c>
      <c r="G33" s="36">
        <f>'[11]Норм по домам'!$Q$25</f>
        <v>0.4543366083805893</v>
      </c>
      <c r="H33" s="24"/>
      <c r="I33" s="24">
        <f>'[14]Расч по домам'!$M$23</f>
        <v>0.07297248727193684</v>
      </c>
      <c r="J33" s="37">
        <f>'[16]Расч по домам'!$G$23</f>
        <v>0.028088494053367198</v>
      </c>
      <c r="K33" s="36">
        <v>0</v>
      </c>
      <c r="L33" s="24">
        <v>0</v>
      </c>
      <c r="M33" s="37">
        <v>0</v>
      </c>
      <c r="N33" s="69">
        <f>'[4]Расч. по домам на электр'!$P$26</f>
        <v>0.0977314759336377</v>
      </c>
      <c r="O33" s="24">
        <f>'[8]Расчет на дерат  и дез.'!$K$26</f>
        <v>0</v>
      </c>
      <c r="P33" s="24">
        <f>'[18]Расч. по домам на электр'!$P$26</f>
        <v>0.1645692871899172</v>
      </c>
      <c r="Q33" s="68">
        <v>0.5</v>
      </c>
      <c r="R33" s="25">
        <v>0</v>
      </c>
      <c r="S33" s="24">
        <f>'[25]Расч по домам на посыпку и расч'!$H$23</f>
        <v>0.011984784101462658</v>
      </c>
      <c r="T33" s="24">
        <f>'[3]Расч по домам'!$M$23</f>
        <v>0.14179641457251438</v>
      </c>
      <c r="U33" s="25">
        <f t="shared" si="1"/>
        <v>2.3908578274777805</v>
      </c>
      <c r="V33" s="56">
        <f t="shared" si="2"/>
        <v>2.5104007188516695</v>
      </c>
      <c r="W33" s="25">
        <f t="shared" si="3"/>
        <v>3.012480862622003</v>
      </c>
      <c r="X33" s="33">
        <f t="shared" si="0"/>
        <v>3.1559323322706705</v>
      </c>
      <c r="Y33" s="20">
        <f t="shared" si="9"/>
        <v>2.6425270724754415</v>
      </c>
      <c r="Z33" s="153">
        <f t="shared" si="4"/>
        <v>7524.333700188229</v>
      </c>
      <c r="AA33" s="153">
        <f t="shared" si="5"/>
        <v>6270.278083490191</v>
      </c>
      <c r="AB33" s="154">
        <f t="shared" si="6"/>
        <v>3.012480862622003</v>
      </c>
      <c r="AC33" s="155">
        <f t="shared" si="7"/>
        <v>5971.6934128478015</v>
      </c>
      <c r="AD33" s="19">
        <f t="shared" si="8"/>
        <v>3.1631049057531033</v>
      </c>
    </row>
    <row r="34" spans="1:30" ht="12.75">
      <c r="A34" s="27" t="s">
        <v>69</v>
      </c>
      <c r="B34" s="27">
        <v>22</v>
      </c>
      <c r="C34" s="27">
        <v>5</v>
      </c>
      <c r="D34" s="27">
        <v>3286.21</v>
      </c>
      <c r="E34" s="24"/>
      <c r="F34" s="26">
        <f>'[12]Расч по домам'!$Y$24</f>
        <v>0.30748198019400264</v>
      </c>
      <c r="G34" s="36">
        <f>'[11]Норм по домам'!$Q$26</f>
        <v>0.45433660838058926</v>
      </c>
      <c r="H34" s="24"/>
      <c r="I34" s="24">
        <f>'[14]Расч по домам'!$M$24</f>
        <v>0.07297248727193684</v>
      </c>
      <c r="J34" s="37">
        <f>'[16]Расч по домам'!$G$24</f>
        <v>0.028088494053367198</v>
      </c>
      <c r="K34" s="36">
        <v>0</v>
      </c>
      <c r="L34" s="24">
        <v>0</v>
      </c>
      <c r="M34" s="37">
        <v>0</v>
      </c>
      <c r="N34" s="69">
        <f>'[4]Расч. по домам на электр'!$P$27</f>
        <v>0.09858605589984228</v>
      </c>
      <c r="O34" s="24">
        <f>'[8]Расчет на дерат  и дез.'!$K$27</f>
        <v>0.011421515971286073</v>
      </c>
      <c r="P34" s="24">
        <f>'[18]Расч. по домам на электр'!$P$27</f>
        <v>0.1667769253942992</v>
      </c>
      <c r="Q34" s="68">
        <v>0.5</v>
      </c>
      <c r="R34" s="25">
        <v>0</v>
      </c>
      <c r="S34" s="24">
        <f>'[25]Расч по домам на посыпку и расч'!$H$24</f>
        <v>0.01198478410146266</v>
      </c>
      <c r="T34" s="24">
        <f>'[3]Расч по домам'!$M$24</f>
        <v>0.14369856282508245</v>
      </c>
      <c r="U34" s="25">
        <f t="shared" si="1"/>
        <v>1.7953474140918684</v>
      </c>
      <c r="V34" s="56">
        <f t="shared" si="2"/>
        <v>1.8851147847964618</v>
      </c>
      <c r="W34" s="25">
        <f t="shared" si="3"/>
        <v>2.262137741755754</v>
      </c>
      <c r="X34" s="33">
        <f t="shared" si="0"/>
        <v>2.3698585866012665</v>
      </c>
      <c r="Y34" s="20">
        <f t="shared" si="9"/>
        <v>1.9843313524173283</v>
      </c>
      <c r="Z34" s="153">
        <f t="shared" si="4"/>
        <v>7433.859668335177</v>
      </c>
      <c r="AA34" s="153">
        <f t="shared" si="5"/>
        <v>6194.883056945981</v>
      </c>
      <c r="AB34" s="154">
        <f t="shared" si="6"/>
        <v>2.262137741755754</v>
      </c>
      <c r="AC34" s="155">
        <f t="shared" si="7"/>
        <v>5899.888625662838</v>
      </c>
      <c r="AD34" s="19">
        <f t="shared" si="8"/>
        <v>2.375244628843542</v>
      </c>
    </row>
    <row r="35" spans="1:30" ht="12.75">
      <c r="A35" s="27" t="s">
        <v>69</v>
      </c>
      <c r="B35" s="27">
        <v>24</v>
      </c>
      <c r="C35" s="27">
        <v>5</v>
      </c>
      <c r="D35" s="27">
        <v>2615.12</v>
      </c>
      <c r="E35" s="24"/>
      <c r="F35" s="26">
        <f>'[12]Расч по домам'!$Y$25</f>
        <v>0.596280189054422</v>
      </c>
      <c r="G35" s="36">
        <f>'[11]Норм по домам'!$Q$27</f>
        <v>0.4543366083805892</v>
      </c>
      <c r="H35" s="24"/>
      <c r="I35" s="24">
        <f>'[14]Расч по домам'!$M$25</f>
        <v>0.07297248727193684</v>
      </c>
      <c r="J35" s="37">
        <f>'[16]Расч по домам'!$G$24</f>
        <v>0.028088494053367198</v>
      </c>
      <c r="K35" s="36">
        <v>0</v>
      </c>
      <c r="L35" s="24">
        <v>0</v>
      </c>
      <c r="M35" s="37">
        <v>0</v>
      </c>
      <c r="N35" s="69">
        <f>'[4]Расч. по домам на электр'!$P$28</f>
        <v>0.08213640357770884</v>
      </c>
      <c r="O35" s="24">
        <f>'[8]Расчет на дерат  и дез.'!$K$28</f>
        <v>0.016735752087858304</v>
      </c>
      <c r="P35" s="24">
        <f>'[18]Расч. по домам на электр'!$P$28</f>
        <v>0.20957508642050843</v>
      </c>
      <c r="Q35" s="68">
        <v>0.5</v>
      </c>
      <c r="R35" s="25">
        <v>0</v>
      </c>
      <c r="S35" s="24">
        <f>'[25]Расч по домам на посыпку и расч'!$H$25</f>
        <v>0.01198478410146266</v>
      </c>
      <c r="T35" s="24">
        <f>'[3]Расч по домам'!$M$25</f>
        <v>0.04487164387612551</v>
      </c>
      <c r="U35" s="25">
        <f t="shared" si="1"/>
        <v>2.016981448823979</v>
      </c>
      <c r="V35" s="56">
        <f t="shared" si="2"/>
        <v>2.117830521265178</v>
      </c>
      <c r="W35" s="25">
        <f t="shared" si="3"/>
        <v>2.5413966255182134</v>
      </c>
      <c r="X35" s="33">
        <f t="shared" si="0"/>
        <v>2.662415512447652</v>
      </c>
      <c r="Y35" s="20">
        <f t="shared" si="9"/>
        <v>2.2292952855422925</v>
      </c>
      <c r="Z35" s="153">
        <f t="shared" si="4"/>
        <v>6646.05714332519</v>
      </c>
      <c r="AA35" s="153">
        <f t="shared" si="5"/>
        <v>5538.380952770992</v>
      </c>
      <c r="AB35" s="154">
        <f t="shared" si="6"/>
        <v>2.5413966255182134</v>
      </c>
      <c r="AC35" s="155">
        <f t="shared" si="7"/>
        <v>5274.648526448563</v>
      </c>
      <c r="AD35" s="19">
        <f t="shared" si="8"/>
        <v>2.6684664567941243</v>
      </c>
    </row>
    <row r="36" spans="1:30" ht="12.75">
      <c r="A36" s="27" t="s">
        <v>70</v>
      </c>
      <c r="B36" s="27">
        <v>4</v>
      </c>
      <c r="C36" s="27">
        <v>9</v>
      </c>
      <c r="D36" s="27">
        <v>4057.31</v>
      </c>
      <c r="E36" s="24"/>
      <c r="F36" s="26">
        <f>'[12]Расч по домам'!$Y$26</f>
        <v>0.3777352628876439</v>
      </c>
      <c r="G36" s="36">
        <f>'[11]Норм по домам'!$Q$28</f>
        <v>0.4634966083805893</v>
      </c>
      <c r="H36" s="24"/>
      <c r="I36" s="24">
        <f>'[14]Расч по домам'!$M$26</f>
        <v>0.07297248727193682</v>
      </c>
      <c r="J36" s="37">
        <f>'[16]Расч по домам'!$G$26</f>
        <v>0.0280884940533672</v>
      </c>
      <c r="K36" s="70">
        <f>'[17]Расч по домам'!$H$26</f>
        <v>0.3183193677271795</v>
      </c>
      <c r="L36" s="24">
        <f>'[15]Расч по домам'!$J$26</f>
        <v>0.3715515945293803</v>
      </c>
      <c r="M36" s="37">
        <f>'[10]Расч по домам'!$J$26</f>
        <v>0.23800000000000002</v>
      </c>
      <c r="N36" s="69">
        <f>'[4]Расч. по домам на электр'!$P$29</f>
        <v>0.07148259178686336</v>
      </c>
      <c r="O36" s="24">
        <f>'[8]Расчет на дерат  и дез.'!$K$29</f>
        <v>0.04169429170230193</v>
      </c>
      <c r="P36" s="24">
        <f>'[18]Расч. по домам на электр'!$P$29</f>
        <v>0.20781453721800897</v>
      </c>
      <c r="Q36" s="68">
        <v>0.5</v>
      </c>
      <c r="R36" s="25">
        <v>0</v>
      </c>
      <c r="S36" s="24">
        <f>'[25]Расч по домам на посыпку и расч'!$H$26</f>
        <v>0.011984784101462658</v>
      </c>
      <c r="T36" s="24">
        <f>'[3]Расч по домам'!$M$26</f>
        <v>0.062471101296179</v>
      </c>
      <c r="U36" s="25">
        <f t="shared" si="1"/>
        <v>2.7656111209549135</v>
      </c>
      <c r="V36" s="56">
        <f t="shared" si="2"/>
        <v>2.903891677002659</v>
      </c>
      <c r="W36" s="25">
        <f t="shared" si="3"/>
        <v>3.484670012403191</v>
      </c>
      <c r="X36" s="33">
        <f t="shared" si="0"/>
        <v>3.650606679660486</v>
      </c>
      <c r="Y36" s="20">
        <f t="shared" si="9"/>
        <v>3.056728081055431</v>
      </c>
      <c r="Z36" s="153">
        <f t="shared" si="4"/>
        <v>14138.38648802359</v>
      </c>
      <c r="AA36" s="153">
        <f t="shared" si="5"/>
        <v>11781.988740019659</v>
      </c>
      <c r="AB36" s="154">
        <f t="shared" si="6"/>
        <v>2.3155525999599247</v>
      </c>
      <c r="AC36" s="155">
        <f t="shared" si="7"/>
        <v>11220.94165716158</v>
      </c>
      <c r="AD36" s="19">
        <f t="shared" si="8"/>
        <v>3.6589035130233505</v>
      </c>
    </row>
    <row r="37" spans="1:30" ht="12.75">
      <c r="A37" s="27" t="s">
        <v>70</v>
      </c>
      <c r="B37" s="27">
        <v>6</v>
      </c>
      <c r="C37" s="27">
        <v>9</v>
      </c>
      <c r="D37" s="27">
        <v>8163.92</v>
      </c>
      <c r="E37" s="24"/>
      <c r="F37" s="26">
        <f>'[12]Расч по домам'!$Y$27</f>
        <v>0.36601948826870756</v>
      </c>
      <c r="G37" s="36">
        <f>'[11]Норм по домам'!$Q$29</f>
        <v>0.46349660838058937</v>
      </c>
      <c r="H37" s="24"/>
      <c r="I37" s="24">
        <f>'[14]Расч по домам'!$M$27</f>
        <v>0.07297248727193684</v>
      </c>
      <c r="J37" s="37">
        <f>'[16]Расч по домам'!$G$27</f>
        <v>0.0280884940533672</v>
      </c>
      <c r="K37" s="70">
        <f>'[17]Расч по домам'!$H$27</f>
        <v>0.3183193677271795</v>
      </c>
      <c r="L37" s="24">
        <f>'[15]Расч по домам'!$J$27</f>
        <v>0.36930788150790306</v>
      </c>
      <c r="M37" s="37">
        <f>'[10]Расч по домам'!$J$27</f>
        <v>0.19895956174237198</v>
      </c>
      <c r="N37" s="69">
        <f>'[4]Расч. по домам на электр'!$P$30</f>
        <v>0.07049971937078232</v>
      </c>
      <c r="O37" s="24">
        <f>'[8]Расчет на дерат  и дез.'!$K$30</f>
        <v>0.02789458577088784</v>
      </c>
      <c r="P37" s="24">
        <f>'[18]Расч. по домам на электр'!$P$30</f>
        <v>0.20655959392056755</v>
      </c>
      <c r="Q37" s="68">
        <v>0.5</v>
      </c>
      <c r="R37" s="25">
        <v>0</v>
      </c>
      <c r="S37" s="24">
        <f>'[25]Расч по домам на посыпку и расч'!$H$27</f>
        <v>0.01198478410146266</v>
      </c>
      <c r="T37" s="24">
        <f>'[3]Расч по домам'!$M$27</f>
        <v>0.062093852952993175</v>
      </c>
      <c r="U37" s="25">
        <f t="shared" si="1"/>
        <v>2.6961964250687496</v>
      </c>
      <c r="V37" s="56">
        <f t="shared" si="2"/>
        <v>2.831006246322187</v>
      </c>
      <c r="W37" s="25">
        <f t="shared" si="3"/>
        <v>3.3972074955866245</v>
      </c>
      <c r="X37" s="33">
        <f t="shared" si="0"/>
        <v>3.5589792810907497</v>
      </c>
      <c r="Y37" s="20">
        <f t="shared" si="9"/>
        <v>2.9800065750759863</v>
      </c>
      <c r="Z37" s="153">
        <f t="shared" si="4"/>
        <v>27734.530217369556</v>
      </c>
      <c r="AA37" s="153">
        <f t="shared" si="5"/>
        <v>23112.10851447463</v>
      </c>
      <c r="AB37" s="154">
        <f t="shared" si="6"/>
        <v>2.280108113755031</v>
      </c>
      <c r="AC37" s="155">
        <f t="shared" si="7"/>
        <v>22011.531918547265</v>
      </c>
      <c r="AD37" s="19">
        <f t="shared" si="8"/>
        <v>3.567067870365956</v>
      </c>
    </row>
    <row r="38" spans="1:30" ht="12.75">
      <c r="A38" s="27" t="s">
        <v>72</v>
      </c>
      <c r="B38" s="27">
        <v>6</v>
      </c>
      <c r="C38" s="27">
        <v>5</v>
      </c>
      <c r="D38" s="27">
        <v>5810.53</v>
      </c>
      <c r="E38" s="24"/>
      <c r="F38" s="26">
        <f>'[12]Расч по домам'!$Y$28</f>
        <v>0.5037172860307063</v>
      </c>
      <c r="G38" s="36">
        <f>'[11]Норм по домам'!$Q$30</f>
        <v>0.4543366083805893</v>
      </c>
      <c r="H38" s="24"/>
      <c r="I38" s="24">
        <f>'[14]Расч по домам'!$M$28</f>
        <v>0.07297248727193682</v>
      </c>
      <c r="J38" s="37">
        <f>'[16]Расч по домам'!$G$28</f>
        <v>0.0280884940533672</v>
      </c>
      <c r="K38" s="36">
        <f>'[6]Расч по домам'!$G$28</f>
        <v>0</v>
      </c>
      <c r="L38" s="24">
        <v>0</v>
      </c>
      <c r="M38" s="37">
        <v>0</v>
      </c>
      <c r="N38" s="69">
        <f>'[4]Расч. по домам на электр'!$P$31</f>
        <v>0.09445405013897579</v>
      </c>
      <c r="O38" s="24">
        <f>'[8]Расчет на дерат  и дез.'!$K$31</f>
        <v>0.03936918548451404</v>
      </c>
      <c r="P38" s="24">
        <f>'[18]Расч. по домам на электр'!$P$31</f>
        <v>0.1886450977793764</v>
      </c>
      <c r="Q38" s="68">
        <v>0.5</v>
      </c>
      <c r="R38" s="25">
        <v>0</v>
      </c>
      <c r="S38" s="24">
        <f>'[25]Расч по домам на посыпку и расч'!$H$27</f>
        <v>0.01198478410146266</v>
      </c>
      <c r="T38" s="24">
        <f>'[3]Расч по домам'!$M$28</f>
        <v>0.08118464718364762</v>
      </c>
      <c r="U38" s="25">
        <f t="shared" si="1"/>
        <v>1.9747526404245759</v>
      </c>
      <c r="V38" s="56">
        <f t="shared" si="2"/>
        <v>2.0734902724458046</v>
      </c>
      <c r="W38" s="25">
        <f t="shared" si="3"/>
        <v>2.4881883269349654</v>
      </c>
      <c r="X38" s="33">
        <f t="shared" si="0"/>
        <v>2.60667348536044</v>
      </c>
      <c r="Y38" s="20">
        <f t="shared" si="9"/>
        <v>2.1826213394166367</v>
      </c>
      <c r="Z38" s="153">
        <f t="shared" si="4"/>
        <v>14457.692919305424</v>
      </c>
      <c r="AA38" s="153">
        <f t="shared" si="5"/>
        <v>12048.07743275452</v>
      </c>
      <c r="AB38" s="154">
        <f t="shared" si="6"/>
        <v>2.4881883269349654</v>
      </c>
      <c r="AC38" s="155">
        <f t="shared" si="7"/>
        <v>11474.35945976621</v>
      </c>
      <c r="AD38" s="19">
        <f t="shared" si="8"/>
        <v>2.6125977432817136</v>
      </c>
    </row>
    <row r="39" spans="1:30" ht="12.75">
      <c r="A39" s="27" t="s">
        <v>72</v>
      </c>
      <c r="B39" s="27">
        <v>8</v>
      </c>
      <c r="C39" s="27">
        <v>5</v>
      </c>
      <c r="D39" s="27">
        <v>3398.36</v>
      </c>
      <c r="E39" s="24"/>
      <c r="F39" s="26">
        <f>'[12]Расч по домам'!$Y$29</f>
        <v>0.8972411924183037</v>
      </c>
      <c r="G39" s="36">
        <f>'[11]Норм по домам'!$Q$31</f>
        <v>0.45433660838058926</v>
      </c>
      <c r="H39" s="24"/>
      <c r="I39" s="24">
        <f>'[14]Расч по домам'!$M$29</f>
        <v>0.07297248727193682</v>
      </c>
      <c r="J39" s="37">
        <f>'[16]Расч по домам'!$G$29</f>
        <v>0.0280884940533672</v>
      </c>
      <c r="K39" s="36">
        <v>0</v>
      </c>
      <c r="L39" s="24">
        <v>0</v>
      </c>
      <c r="M39" s="37">
        <v>0</v>
      </c>
      <c r="N39" s="69">
        <f>'[4]Расч. по домам на электр'!$P$32</f>
        <v>0.08462371234373632</v>
      </c>
      <c r="O39" s="24">
        <f>'[8]Расчет на дерат  и дез.'!$K$32</f>
        <v>0</v>
      </c>
      <c r="P39" s="24">
        <f>'[18]Расч. по домам на электр'!$P$32</f>
        <v>0.1612730846643675</v>
      </c>
      <c r="Q39" s="68">
        <v>0.5</v>
      </c>
      <c r="R39" s="25">
        <v>0</v>
      </c>
      <c r="S39" s="24">
        <f>'[25]Расч по домам на посыпку и расч'!$H$29</f>
        <v>0.01198478410146266</v>
      </c>
      <c r="T39" s="24">
        <f>'[3]Расч по домам'!$M$29</f>
        <v>0.07251260608058005</v>
      </c>
      <c r="U39" s="25">
        <f t="shared" si="1"/>
        <v>2.283032969314344</v>
      </c>
      <c r="V39" s="56">
        <f t="shared" si="2"/>
        <v>2.397184617780061</v>
      </c>
      <c r="W39" s="25">
        <f t="shared" si="3"/>
        <v>2.8766215413360734</v>
      </c>
      <c r="X39" s="33">
        <f t="shared" si="0"/>
        <v>3.013603519494934</v>
      </c>
      <c r="Y39" s="20">
        <f t="shared" si="9"/>
        <v>2.5233522292421697</v>
      </c>
      <c r="Z39" s="153">
        <f t="shared" si="4"/>
        <v>9775.79558121486</v>
      </c>
      <c r="AA39" s="153">
        <f t="shared" si="5"/>
        <v>8146.496317679049</v>
      </c>
      <c r="AB39" s="154">
        <f t="shared" si="6"/>
        <v>2.8766215413360734</v>
      </c>
      <c r="AC39" s="155">
        <f t="shared" si="7"/>
        <v>7758.567921599094</v>
      </c>
      <c r="AD39" s="19">
        <f t="shared" si="8"/>
        <v>3.020452618402877</v>
      </c>
    </row>
    <row r="40" spans="1:30" ht="12.75">
      <c r="A40" s="27" t="s">
        <v>72</v>
      </c>
      <c r="B40" s="27">
        <v>10</v>
      </c>
      <c r="C40" s="27">
        <v>5</v>
      </c>
      <c r="D40" s="27">
        <v>3197.54</v>
      </c>
      <c r="E40" s="24"/>
      <c r="F40" s="26">
        <f>'[12]Расч по домам'!$Y$30</f>
        <v>0.7046333498877262</v>
      </c>
      <c r="G40" s="36">
        <f>'[11]Норм по домам'!$Q$32</f>
        <v>0.4543366083805893</v>
      </c>
      <c r="H40" s="24"/>
      <c r="I40" s="24">
        <f>'[14]Расч по домам'!$M$30</f>
        <v>0.07297248727193684</v>
      </c>
      <c r="J40" s="37">
        <f>'[16]Расч по домам'!$G$30</f>
        <v>0.0280884940533672</v>
      </c>
      <c r="K40" s="36">
        <v>0</v>
      </c>
      <c r="L40" s="24">
        <v>0</v>
      </c>
      <c r="M40" s="37">
        <v>0</v>
      </c>
      <c r="N40" s="69">
        <f>'[4]Расч. по домам на электр'!$P$33</f>
        <v>0.10131991554714584</v>
      </c>
      <c r="O40" s="24">
        <f>'[8]Расчет на дерат  и дез.'!$K$33</f>
        <v>0</v>
      </c>
      <c r="P40" s="24">
        <f>'[18]Расч. по домам на электр'!$P$33</f>
        <v>0.17140176510692595</v>
      </c>
      <c r="Q40" s="68">
        <v>0.5</v>
      </c>
      <c r="R40" s="25">
        <v>0</v>
      </c>
      <c r="S40" s="24">
        <f>'[25]Расч по домам на посыпку и расч'!$H$30</f>
        <v>0.011984784101462658</v>
      </c>
      <c r="T40" s="24">
        <f>'[3]Расч по домам'!$M$30</f>
        <v>0.08807625862381706</v>
      </c>
      <c r="U40" s="25">
        <f t="shared" si="1"/>
        <v>2.1328136629729713</v>
      </c>
      <c r="V40" s="56">
        <f t="shared" si="2"/>
        <v>2.23945434612162</v>
      </c>
      <c r="W40" s="25">
        <f t="shared" si="3"/>
        <v>2.687345215345944</v>
      </c>
      <c r="X40" s="33">
        <f t="shared" si="0"/>
        <v>2.815314035124322</v>
      </c>
      <c r="Y40" s="20">
        <f t="shared" si="9"/>
        <v>2.3573203643385474</v>
      </c>
      <c r="Z40" s="153">
        <f t="shared" si="4"/>
        <v>8592.893819877268</v>
      </c>
      <c r="AA40" s="153">
        <f t="shared" si="5"/>
        <v>7160.744849897725</v>
      </c>
      <c r="AB40" s="154">
        <f t="shared" si="6"/>
        <v>2.687345215345944</v>
      </c>
      <c r="AC40" s="155">
        <f t="shared" si="7"/>
        <v>6819.7569999025945</v>
      </c>
      <c r="AD40" s="19">
        <f t="shared" si="8"/>
        <v>2.821712476113241</v>
      </c>
    </row>
    <row r="41" spans="1:30" ht="12.75">
      <c r="A41" s="27" t="s">
        <v>72</v>
      </c>
      <c r="B41" s="27">
        <v>12</v>
      </c>
      <c r="C41" s="27">
        <v>5</v>
      </c>
      <c r="D41" s="27">
        <v>5046.82</v>
      </c>
      <c r="E41" s="24"/>
      <c r="F41" s="26">
        <f>'[12]Расч по домам'!$Y$31</f>
        <v>0.7286499459065313</v>
      </c>
      <c r="G41" s="36">
        <f>'[11]Норм по домам'!$Q$33</f>
        <v>0.4543366083805892</v>
      </c>
      <c r="H41" s="24"/>
      <c r="I41" s="24">
        <f>'[14]Расч по домам'!$M$31</f>
        <v>0.07297248727193684</v>
      </c>
      <c r="J41" s="37">
        <f>'[16]Расч по домам'!$G$21</f>
        <v>0.0140442470266836</v>
      </c>
      <c r="K41" s="36">
        <v>0</v>
      </c>
      <c r="L41" s="24">
        <v>0</v>
      </c>
      <c r="M41" s="37">
        <v>0</v>
      </c>
      <c r="N41" s="69">
        <f>'[4]Расч. по домам на электр'!$P$34</f>
        <v>0.0958448536183044</v>
      </c>
      <c r="O41" s="24">
        <f>'[8]Расчет на дерат  и дез.'!$K$34</f>
        <v>0</v>
      </c>
      <c r="P41" s="24">
        <f>'[18]Расч. по домам на электр'!$P$34</f>
        <v>0.1628938618773802</v>
      </c>
      <c r="Q41" s="68">
        <v>0.5</v>
      </c>
      <c r="R41" s="25">
        <v>0</v>
      </c>
      <c r="S41" s="24">
        <f>'[25]Расч по домам на посыпку и расч'!$H$21</f>
        <v>0.01198478410146266</v>
      </c>
      <c r="T41" s="24">
        <f>'[3]Расч по домам'!$M$31</f>
        <v>0.08370439999841484</v>
      </c>
      <c r="U41" s="25">
        <f t="shared" si="1"/>
        <v>2.124431188181303</v>
      </c>
      <c r="V41" s="56">
        <f t="shared" si="2"/>
        <v>2.2306527475903684</v>
      </c>
      <c r="W41" s="25">
        <f t="shared" si="3"/>
        <v>2.6767832971084418</v>
      </c>
      <c r="X41" s="33">
        <f t="shared" si="0"/>
        <v>2.80424916839932</v>
      </c>
      <c r="Y41" s="20">
        <f t="shared" si="9"/>
        <v>2.348055523779335</v>
      </c>
      <c r="Z41" s="153">
        <f t="shared" si="4"/>
        <v>13509.243479512825</v>
      </c>
      <c r="AA41" s="153">
        <f t="shared" si="5"/>
        <v>11257.702899594022</v>
      </c>
      <c r="AB41" s="154">
        <f t="shared" si="6"/>
        <v>2.6767832971084418</v>
      </c>
      <c r="AC41" s="155">
        <f t="shared" si="7"/>
        <v>10721.621809137163</v>
      </c>
      <c r="AD41" s="19">
        <f t="shared" si="8"/>
        <v>2.810622461963864</v>
      </c>
    </row>
    <row r="42" spans="1:30" ht="12.75">
      <c r="A42" s="27" t="s">
        <v>72</v>
      </c>
      <c r="B42" s="27">
        <v>14</v>
      </c>
      <c r="C42" s="27">
        <v>5</v>
      </c>
      <c r="D42" s="27">
        <v>3123.56</v>
      </c>
      <c r="E42" s="24"/>
      <c r="F42" s="26">
        <f>'[12]Расч по домам'!$Y$32</f>
        <v>0.8874648438747242</v>
      </c>
      <c r="G42" s="36">
        <f>'[11]Норм по домам'!$Q$34</f>
        <v>0.45433660838058926</v>
      </c>
      <c r="H42" s="24"/>
      <c r="I42" s="24">
        <f>'[14]Расч по домам'!$M$32</f>
        <v>0.07297248727193684</v>
      </c>
      <c r="J42" s="37">
        <f>'[16]Расч по домам'!$G$32</f>
        <v>0.0280884940533672</v>
      </c>
      <c r="K42" s="36">
        <v>0</v>
      </c>
      <c r="L42" s="24">
        <v>0</v>
      </c>
      <c r="M42" s="37">
        <v>0</v>
      </c>
      <c r="N42" s="69">
        <f>'[4]Расч. по домам на электр'!$P$35</f>
        <v>0.09090351224648917</v>
      </c>
      <c r="O42" s="24">
        <f>'[8]Расчет на дерат  и дез.'!$K$35</f>
        <v>0</v>
      </c>
      <c r="P42" s="24">
        <f>'[18]Расч. по домам на электр'!$P$31</f>
        <v>0.1886450977793764</v>
      </c>
      <c r="Q42" s="68">
        <v>0.5</v>
      </c>
      <c r="R42" s="25">
        <v>0</v>
      </c>
      <c r="S42" s="24">
        <f>'[25]Расч по домам на посыпку и расч'!$H$32</f>
        <v>0.01198478410146266</v>
      </c>
      <c r="T42" s="24">
        <f>'[3]Расч по домам'!$M$32</f>
        <v>0.051843323643534944</v>
      </c>
      <c r="U42" s="25">
        <f t="shared" si="1"/>
        <v>2.286239151351481</v>
      </c>
      <c r="V42" s="56">
        <f t="shared" si="2"/>
        <v>2.4005511089190548</v>
      </c>
      <c r="W42" s="25">
        <f t="shared" si="3"/>
        <v>2.8806613307028655</v>
      </c>
      <c r="X42" s="33">
        <f t="shared" si="0"/>
        <v>3.0178356797839547</v>
      </c>
      <c r="Y42" s="20">
        <f t="shared" si="9"/>
        <v>2.526895904125321</v>
      </c>
      <c r="Z42" s="153">
        <f t="shared" si="4"/>
        <v>8997.918506130241</v>
      </c>
      <c r="AA42" s="153">
        <f t="shared" si="5"/>
        <v>7498.265421775202</v>
      </c>
      <c r="AB42" s="154">
        <f t="shared" si="6"/>
        <v>2.8806613307028655</v>
      </c>
      <c r="AC42" s="155">
        <f t="shared" si="7"/>
        <v>7141.205163595431</v>
      </c>
      <c r="AD42" s="19">
        <f t="shared" si="8"/>
        <v>3.024694397238009</v>
      </c>
    </row>
    <row r="43" spans="1:30" ht="12.75">
      <c r="A43" s="27" t="s">
        <v>72</v>
      </c>
      <c r="B43" s="27">
        <v>18</v>
      </c>
      <c r="C43" s="27">
        <v>5</v>
      </c>
      <c r="D43" s="27">
        <v>4516.46</v>
      </c>
      <c r="E43" s="24"/>
      <c r="F43" s="26">
        <f>'[12]Расч по домам'!$Y$33</f>
        <v>0.5069265265274131</v>
      </c>
      <c r="G43" s="36">
        <f>'[11]Норм по домам'!$Q$37</f>
        <v>0.45433660838058926</v>
      </c>
      <c r="H43" s="24"/>
      <c r="I43" s="24">
        <f>'[14]Расч по домам'!$M$33</f>
        <v>0.07297248727193682</v>
      </c>
      <c r="J43" s="37">
        <f>'[16]Расч по домам'!$G$33</f>
        <v>0.0280884940533672</v>
      </c>
      <c r="K43" s="36">
        <v>0</v>
      </c>
      <c r="L43" s="24">
        <v>0</v>
      </c>
      <c r="M43" s="37">
        <v>0</v>
      </c>
      <c r="N43" s="69">
        <f>'[4]Расч. по домам на электр'!$P$36</f>
        <v>0.09098418601772389</v>
      </c>
      <c r="O43" s="24">
        <f>'[8]Расчет на дерат  и дез.'!$K$36</f>
        <v>0</v>
      </c>
      <c r="P43" s="24">
        <f>'[18]Расч. по домам на электр'!$P$36</f>
        <v>0.18202220322996326</v>
      </c>
      <c r="Q43" s="68">
        <v>0.5</v>
      </c>
      <c r="R43" s="25">
        <v>0</v>
      </c>
      <c r="S43" s="28">
        <f>'[25]Расч по домам на посыпку и расч'!$H$13</f>
        <v>0.011984784101462658</v>
      </c>
      <c r="T43" s="24">
        <f>'[3]Расч по домам'!$M$33</f>
        <v>0.07794471776568375</v>
      </c>
      <c r="U43" s="25">
        <f t="shared" si="1"/>
        <v>1.9252600073481398</v>
      </c>
      <c r="V43" s="56">
        <f t="shared" si="2"/>
        <v>2.021523007715547</v>
      </c>
      <c r="W43" s="25">
        <f t="shared" si="3"/>
        <v>2.4258276092586564</v>
      </c>
      <c r="X43" s="33">
        <f t="shared" si="0"/>
        <v>2.5413432096995447</v>
      </c>
      <c r="Y43" s="20">
        <f t="shared" si="9"/>
        <v>2.1279189554900495</v>
      </c>
      <c r="Z43" s="153">
        <f t="shared" si="4"/>
        <v>10956.153364112351</v>
      </c>
      <c r="AA43" s="153">
        <f t="shared" si="5"/>
        <v>9130.12780342696</v>
      </c>
      <c r="AB43" s="154">
        <f t="shared" si="6"/>
        <v>2.4258276092586564</v>
      </c>
      <c r="AC43" s="155">
        <f t="shared" si="7"/>
        <v>8695.35981278758</v>
      </c>
      <c r="AD43" s="19">
        <f t="shared" si="8"/>
        <v>2.5471189897215893</v>
      </c>
    </row>
    <row r="44" spans="1:30" ht="12" customHeight="1">
      <c r="A44" s="27" t="s">
        <v>72</v>
      </c>
      <c r="B44" s="27">
        <v>22</v>
      </c>
      <c r="C44" s="27">
        <v>5</v>
      </c>
      <c r="D44" s="27">
        <v>3139.89</v>
      </c>
      <c r="E44" s="24"/>
      <c r="F44" s="26">
        <f>'[12]Расч по домам'!$Y$34</f>
        <v>0.6369022521595767</v>
      </c>
      <c r="G44" s="36">
        <f>'[11]Норм по домам'!$Q$38</f>
        <v>0.4543366083805893</v>
      </c>
      <c r="H44" s="24"/>
      <c r="I44" s="24">
        <f>'[14]Расч по домам'!$M$34</f>
        <v>0.07297248727193682</v>
      </c>
      <c r="J44" s="37">
        <f>'[16]Расч по домам'!$G$34</f>
        <v>0.0280884940533672</v>
      </c>
      <c r="K44" s="36">
        <v>0</v>
      </c>
      <c r="L44" s="24">
        <v>0</v>
      </c>
      <c r="M44" s="37">
        <v>0</v>
      </c>
      <c r="N44" s="69">
        <f>'[4]Расч. по домам на электр'!$P$37</f>
        <v>0.09158978151478547</v>
      </c>
      <c r="O44" s="24">
        <f>'[8]Расчет на дерат  и дез.'!$K$37</f>
        <v>0.012571300268480742</v>
      </c>
      <c r="P44" s="24">
        <f>'[18]Расч. по домам на электр'!$P$37</f>
        <v>0.17454878992576173</v>
      </c>
      <c r="Q44" s="68">
        <v>0.5</v>
      </c>
      <c r="R44" s="25">
        <v>0</v>
      </c>
      <c r="S44" s="28">
        <f>'[25]Расч по домам на посыпку и расч'!$H$13</f>
        <v>0.011984784101462658</v>
      </c>
      <c r="T44" s="24">
        <f>'[3]Расч по домам'!$M$34</f>
        <v>0.07848171114274705</v>
      </c>
      <c r="U44" s="25">
        <f t="shared" si="1"/>
        <v>2.0614762088187075</v>
      </c>
      <c r="V44" s="56">
        <f t="shared" si="2"/>
        <v>2.164550019259643</v>
      </c>
      <c r="W44" s="25">
        <f t="shared" si="3"/>
        <v>2.5974600231115716</v>
      </c>
      <c r="X44" s="33">
        <f t="shared" si="0"/>
        <v>2.721148595640694</v>
      </c>
      <c r="Y44" s="20">
        <f t="shared" si="9"/>
        <v>2.278473704483835</v>
      </c>
      <c r="Z44" s="153">
        <f t="shared" si="4"/>
        <v>8155.738751967792</v>
      </c>
      <c r="AA44" s="153">
        <f t="shared" si="5"/>
        <v>6796.4489599731605</v>
      </c>
      <c r="AB44" s="154">
        <f t="shared" si="6"/>
        <v>2.5974600231115716</v>
      </c>
      <c r="AC44" s="155">
        <f t="shared" si="7"/>
        <v>6472.8085333077715</v>
      </c>
      <c r="AD44" s="19">
        <f t="shared" si="8"/>
        <v>2.7273330242671503</v>
      </c>
    </row>
    <row r="45" spans="1:30" ht="9.75" customHeight="1" hidden="1">
      <c r="A45" s="27"/>
      <c r="B45" s="27"/>
      <c r="C45" s="27"/>
      <c r="D45" s="27"/>
      <c r="E45" s="24"/>
      <c r="F45" s="26"/>
      <c r="G45" s="36"/>
      <c r="H45" s="24"/>
      <c r="I45" s="24"/>
      <c r="J45" s="37"/>
      <c r="K45" s="36"/>
      <c r="L45" s="24"/>
      <c r="M45" s="37"/>
      <c r="N45" s="69"/>
      <c r="O45" s="24"/>
      <c r="P45" s="24"/>
      <c r="Q45" s="68"/>
      <c r="R45" s="25"/>
      <c r="S45" s="28"/>
      <c r="T45" s="24"/>
      <c r="U45" s="25"/>
      <c r="V45" s="56"/>
      <c r="W45" s="25">
        <f t="shared" si="3"/>
        <v>0</v>
      </c>
      <c r="X45" s="33">
        <f t="shared" si="0"/>
        <v>0</v>
      </c>
      <c r="Y45" s="20">
        <f t="shared" si="9"/>
        <v>0</v>
      </c>
      <c r="Z45" s="153"/>
      <c r="AA45" s="153"/>
      <c r="AB45" s="154"/>
      <c r="AC45" s="155"/>
      <c r="AD45" s="19"/>
    </row>
    <row r="46" spans="1:30" ht="12.75">
      <c r="A46" s="27" t="s">
        <v>72</v>
      </c>
      <c r="B46" s="27">
        <v>26</v>
      </c>
      <c r="C46" s="27">
        <v>5</v>
      </c>
      <c r="D46" s="27">
        <v>2787.64</v>
      </c>
      <c r="E46" s="24"/>
      <c r="F46" s="26">
        <f>'[12]Расч по домам'!$Y$36</f>
        <v>0.5886786618071199</v>
      </c>
      <c r="G46" s="36">
        <f>'[11]Норм по домам'!$Q$40</f>
        <v>0.45433660838058937</v>
      </c>
      <c r="H46" s="24"/>
      <c r="I46" s="24">
        <f>'[14]Расч по домам'!$M$36</f>
        <v>0.07297248727193684</v>
      </c>
      <c r="J46" s="37">
        <f>'[16]Расч по домам'!$G$36</f>
        <v>0.0280884940533672</v>
      </c>
      <c r="K46" s="36">
        <v>0</v>
      </c>
      <c r="L46" s="24">
        <v>0</v>
      </c>
      <c r="M46" s="37">
        <v>0</v>
      </c>
      <c r="N46" s="69">
        <f>'[4]Расч. по домам на электр'!$P$39</f>
        <v>0.0901081902262483</v>
      </c>
      <c r="O46" s="24">
        <f>'[8]Расчет на дерат  и дез.'!$K$39</f>
        <v>0.0284843690959617</v>
      </c>
      <c r="P46" s="24">
        <f>'[18]Расч. по домам на электр'!$P$39</f>
        <v>0.19660501355985707</v>
      </c>
      <c r="Q46" s="68">
        <v>0.5</v>
      </c>
      <c r="R46" s="25">
        <v>0</v>
      </c>
      <c r="S46" s="28">
        <f>'[25]Расч по домам на посыпку и расч'!$H$13</f>
        <v>0.011984784101462658</v>
      </c>
      <c r="T46" s="24">
        <f>'[3]Расч по домам'!$M$36</f>
        <v>0.050513581380666084</v>
      </c>
      <c r="U46" s="25">
        <f t="shared" si="1"/>
        <v>2.0217721898772094</v>
      </c>
      <c r="V46" s="56">
        <f t="shared" si="2"/>
        <v>2.12286079937107</v>
      </c>
      <c r="W46" s="25">
        <f t="shared" si="3"/>
        <v>2.547432959245284</v>
      </c>
      <c r="X46" s="33">
        <f t="shared" si="0"/>
        <v>2.6687392906379164</v>
      </c>
      <c r="Y46" s="20">
        <f t="shared" si="9"/>
        <v>2.234590315127442</v>
      </c>
      <c r="Z46" s="153">
        <f t="shared" si="4"/>
        <v>7101.326014510522</v>
      </c>
      <c r="AA46" s="153">
        <f t="shared" si="5"/>
        <v>5917.77167875877</v>
      </c>
      <c r="AB46" s="154">
        <f t="shared" si="6"/>
        <v>2.547432959245284</v>
      </c>
      <c r="AC46" s="155">
        <f t="shared" si="7"/>
        <v>5635.973027389304</v>
      </c>
      <c r="AD46" s="19">
        <f t="shared" si="8"/>
        <v>2.674804607207548</v>
      </c>
    </row>
    <row r="47" spans="1:30" ht="12.75">
      <c r="A47" s="27" t="s">
        <v>72</v>
      </c>
      <c r="B47" s="27">
        <v>28</v>
      </c>
      <c r="C47" s="27">
        <v>5</v>
      </c>
      <c r="D47" s="27">
        <v>5541.12</v>
      </c>
      <c r="E47" s="24"/>
      <c r="F47" s="26">
        <f>'[12]Расч по домам'!$Y$37</f>
        <v>0.5183490547759299</v>
      </c>
      <c r="G47" s="36">
        <f>'[11]Норм по домам'!$Q$41</f>
        <v>0.4543366083805893</v>
      </c>
      <c r="H47" s="24"/>
      <c r="I47" s="24">
        <f>'[14]Расч по домам'!$M$37</f>
        <v>0.07297248727193682</v>
      </c>
      <c r="J47" s="37">
        <f>'[16]Расч по домам'!$G$37</f>
        <v>0.0280884940533672</v>
      </c>
      <c r="K47" s="36">
        <v>0</v>
      </c>
      <c r="L47" s="24">
        <v>0</v>
      </c>
      <c r="M47" s="37">
        <v>0</v>
      </c>
      <c r="N47" s="69">
        <f>'[4]Расч. по домам на электр'!$P$40</f>
        <v>0.08919480654394447</v>
      </c>
      <c r="O47" s="24">
        <f>'[8]Расчет на дерат  и дез.'!$K$40</f>
        <v>0.011310260982135983</v>
      </c>
      <c r="P47" s="24">
        <f>'[18]Расч. по домам на электр'!$P$40</f>
        <v>0.19781704781704781</v>
      </c>
      <c r="Q47" s="68">
        <v>0.5</v>
      </c>
      <c r="R47" s="25">
        <v>0</v>
      </c>
      <c r="S47" s="28">
        <f>'[25]Расч по домам на посыпку и расч'!$H$13</f>
        <v>0.011984784101462658</v>
      </c>
      <c r="T47" s="24">
        <f>'[3]Расч по домам'!$M$37</f>
        <v>0.07560217031935783</v>
      </c>
      <c r="U47" s="25">
        <f t="shared" si="1"/>
        <v>1.959655714245772</v>
      </c>
      <c r="V47" s="56">
        <f t="shared" si="2"/>
        <v>2.0576384999580606</v>
      </c>
      <c r="W47" s="25">
        <f t="shared" si="3"/>
        <v>2.469166199949673</v>
      </c>
      <c r="X47" s="33">
        <f t="shared" si="0"/>
        <v>2.586745542804419</v>
      </c>
      <c r="Y47" s="20">
        <f t="shared" si="9"/>
        <v>2.1659352631137483</v>
      </c>
      <c r="Z47" s="153">
        <f t="shared" si="4"/>
        <v>13681.94621386513</v>
      </c>
      <c r="AA47" s="153">
        <f t="shared" si="5"/>
        <v>11401.621844887608</v>
      </c>
      <c r="AB47" s="154">
        <f t="shared" si="6"/>
        <v>2.469166199949673</v>
      </c>
      <c r="AC47" s="155">
        <f t="shared" si="7"/>
        <v>10858.687471321531</v>
      </c>
      <c r="AD47" s="19">
        <f t="shared" si="8"/>
        <v>2.5926245099471563</v>
      </c>
    </row>
    <row r="48" spans="1:30" ht="12.75">
      <c r="A48" s="27" t="s">
        <v>72</v>
      </c>
      <c r="B48" s="27">
        <v>30</v>
      </c>
      <c r="C48" s="27">
        <v>5</v>
      </c>
      <c r="D48" s="27">
        <v>5918.08</v>
      </c>
      <c r="E48" s="24"/>
      <c r="F48" s="26">
        <f>'[12]Расч по домам'!$Y$38</f>
        <v>0.5722653019898345</v>
      </c>
      <c r="G48" s="36">
        <f>'[11]Норм по домам'!$Q$42</f>
        <v>0.45433660838058926</v>
      </c>
      <c r="H48" s="24"/>
      <c r="I48" s="24">
        <f>'[14]Расч по домам'!$M$38</f>
        <v>0.07297248727193684</v>
      </c>
      <c r="J48" s="37">
        <f>'[16]Расч по домам'!$G$38</f>
        <v>0.0280884940533672</v>
      </c>
      <c r="K48" s="36">
        <v>0</v>
      </c>
      <c r="L48" s="24">
        <v>0</v>
      </c>
      <c r="M48" s="37">
        <v>0</v>
      </c>
      <c r="N48" s="69">
        <f>'[4]Расч. по домам на электр'!$P$41</f>
        <v>0.08781800465885797</v>
      </c>
      <c r="O48" s="24">
        <f>'[8]Расчет на дерат  и дез.'!$K$41</f>
        <v>0</v>
      </c>
      <c r="P48" s="24">
        <f>'[18]Расч. по домам на электр'!$P$41</f>
        <v>0.18521682707905265</v>
      </c>
      <c r="Q48" s="68">
        <v>0.5</v>
      </c>
      <c r="R48" s="25">
        <v>0</v>
      </c>
      <c r="S48" s="28">
        <f>'[25]Расч по домам на посыпку и расч'!$H$13</f>
        <v>0.011984784101462658</v>
      </c>
      <c r="T48" s="24">
        <f>'[3]Расч по домам'!$M$38</f>
        <v>0.0755453515329296</v>
      </c>
      <c r="U48" s="25">
        <f t="shared" si="1"/>
        <v>1.9882278590680307</v>
      </c>
      <c r="V48" s="56">
        <f t="shared" si="2"/>
        <v>2.0876392520214324</v>
      </c>
      <c r="W48" s="25">
        <f t="shared" si="3"/>
        <v>2.5051671024257187</v>
      </c>
      <c r="X48" s="33">
        <f t="shared" si="0"/>
        <v>2.6244607739698003</v>
      </c>
      <c r="Y48" s="20">
        <f t="shared" si="9"/>
        <v>2.197515002127824</v>
      </c>
      <c r="Z48" s="153">
        <f t="shared" si="4"/>
        <v>14825.779325523597</v>
      </c>
      <c r="AA48" s="153">
        <f t="shared" si="5"/>
        <v>12354.816104602998</v>
      </c>
      <c r="AB48" s="154">
        <f t="shared" si="6"/>
        <v>2.5051671024257187</v>
      </c>
      <c r="AC48" s="155">
        <f t="shared" si="7"/>
        <v>11766.491528193332</v>
      </c>
      <c r="AD48" s="19">
        <f t="shared" si="8"/>
        <v>2.630425457547005</v>
      </c>
    </row>
    <row r="49" spans="1:30" ht="12.75">
      <c r="A49" s="27" t="s">
        <v>72</v>
      </c>
      <c r="B49" s="27">
        <v>32</v>
      </c>
      <c r="C49" s="27">
        <v>5</v>
      </c>
      <c r="D49" s="27">
        <v>4181.39</v>
      </c>
      <c r="E49" s="24"/>
      <c r="F49" s="26">
        <f>'[12]Расч по домам'!$Y$39</f>
        <v>0.5829241076930558</v>
      </c>
      <c r="G49" s="36">
        <f>'[11]Норм по домам'!$Q$43</f>
        <v>0.45433660838058926</v>
      </c>
      <c r="H49" s="24"/>
      <c r="I49" s="24">
        <f>'[14]Расч по домам'!$M$39</f>
        <v>0.07297248727193684</v>
      </c>
      <c r="J49" s="37">
        <f>'[16]Расч по домам'!$G$39</f>
        <v>0.0280884940533672</v>
      </c>
      <c r="K49" s="36">
        <v>0</v>
      </c>
      <c r="L49" s="24">
        <v>0</v>
      </c>
      <c r="M49" s="37">
        <v>0</v>
      </c>
      <c r="N49" s="69">
        <f>'[4]Расч. по домам на электр'!$P$42</f>
        <v>0.0895716001385779</v>
      </c>
      <c r="O49" s="24">
        <f>'[8]Расчет на дерат  и дез.'!$K$42</f>
        <v>0.011659280765487076</v>
      </c>
      <c r="P49" s="24">
        <f>'[18]Расч. по домам на электр'!$P$42</f>
        <v>0.19660830489382713</v>
      </c>
      <c r="Q49" s="68">
        <v>0.5</v>
      </c>
      <c r="R49" s="25">
        <v>0</v>
      </c>
      <c r="S49" s="28">
        <f>'[25]Расч по домам на посыпку и расч'!$H$13</f>
        <v>0.011984784101462658</v>
      </c>
      <c r="T49" s="24">
        <f>'[3]Расч по домам'!$M$39</f>
        <v>0.07577164053101959</v>
      </c>
      <c r="U49" s="25">
        <f t="shared" si="1"/>
        <v>2.0239173078293238</v>
      </c>
      <c r="V49" s="56">
        <f t="shared" si="2"/>
        <v>2.12511317322079</v>
      </c>
      <c r="W49" s="25">
        <f t="shared" si="3"/>
        <v>2.550135807864948</v>
      </c>
      <c r="X49" s="33">
        <f t="shared" si="0"/>
        <v>2.671570846334707</v>
      </c>
      <c r="Y49" s="20">
        <f t="shared" si="9"/>
        <v>2.2369612349692525</v>
      </c>
      <c r="Z49" s="153">
        <f t="shared" si="4"/>
        <v>10663.112365648416</v>
      </c>
      <c r="AA49" s="153">
        <f t="shared" si="5"/>
        <v>8885.92697137368</v>
      </c>
      <c r="AB49" s="154">
        <f t="shared" si="6"/>
        <v>2.550135807864948</v>
      </c>
      <c r="AC49" s="155">
        <f t="shared" si="7"/>
        <v>8462.787591784458</v>
      </c>
      <c r="AD49" s="19">
        <f t="shared" si="8"/>
        <v>2.6776425982581955</v>
      </c>
    </row>
    <row r="50" spans="1:30" ht="12.75">
      <c r="A50" s="27" t="s">
        <v>72</v>
      </c>
      <c r="B50" s="27">
        <v>34</v>
      </c>
      <c r="C50" s="27">
        <v>5</v>
      </c>
      <c r="D50" s="27">
        <v>4263.08</v>
      </c>
      <c r="E50" s="24"/>
      <c r="F50" s="26">
        <f>'[12]Расч по домам'!$Y$40</f>
        <v>0.5383943089284429</v>
      </c>
      <c r="G50" s="36">
        <f>'[11]Норм по домам'!$Q$44</f>
        <v>0.4543366083805893</v>
      </c>
      <c r="H50" s="24"/>
      <c r="I50" s="24">
        <f>'[14]Расч по домам'!$M$40</f>
        <v>0.07297248727193684</v>
      </c>
      <c r="J50" s="37">
        <f>'[16]Расч по домам'!$G$40</f>
        <v>0.0280884940533672</v>
      </c>
      <c r="K50" s="36">
        <v>0</v>
      </c>
      <c r="L50" s="24">
        <v>0</v>
      </c>
      <c r="M50" s="37">
        <v>0</v>
      </c>
      <c r="N50" s="69">
        <f>'[4]Расч. по домам на электр'!$P$43</f>
        <v>0.08785521104540574</v>
      </c>
      <c r="O50" s="24">
        <f>'[8]Расчет на дерат  и дез.'!$K$43</f>
        <v>0.01140337502463008</v>
      </c>
      <c r="P50" s="24">
        <f>'[18]Расч. по домам на электр'!$P$43</f>
        <v>0.19284085684528554</v>
      </c>
      <c r="Q50" s="68">
        <v>0.5</v>
      </c>
      <c r="R50" s="25">
        <v>0</v>
      </c>
      <c r="S50" s="28">
        <f>'[25]Расч по домам на посыпку и расч'!$H$13</f>
        <v>0.011984784101462658</v>
      </c>
      <c r="T50" s="24">
        <f>'[3]Расч по домам'!$M$40</f>
        <v>0.07431968905110858</v>
      </c>
      <c r="U50" s="25">
        <f t="shared" si="1"/>
        <v>1.972195814702229</v>
      </c>
      <c r="V50" s="56">
        <f t="shared" si="2"/>
        <v>2.0708056054373403</v>
      </c>
      <c r="W50" s="25">
        <f t="shared" si="3"/>
        <v>2.4849667265248083</v>
      </c>
      <c r="X50" s="33">
        <f t="shared" si="0"/>
        <v>2.6032984754069424</v>
      </c>
      <c r="Y50" s="20">
        <f t="shared" si="9"/>
        <v>2.1797953741445686</v>
      </c>
      <c r="Z50" s="153">
        <f t="shared" si="4"/>
        <v>10593.61195251338</v>
      </c>
      <c r="AA50" s="153">
        <f t="shared" si="5"/>
        <v>8828.009960427817</v>
      </c>
      <c r="AB50" s="154">
        <f t="shared" si="6"/>
        <v>2.4849667265248083</v>
      </c>
      <c r="AC50" s="155">
        <f t="shared" si="7"/>
        <v>8407.628533740777</v>
      </c>
      <c r="AD50" s="19">
        <f t="shared" si="8"/>
        <v>2.6092150628510486</v>
      </c>
    </row>
    <row r="51" spans="1:30" ht="12.75">
      <c r="A51" s="27" t="s">
        <v>72</v>
      </c>
      <c r="B51" s="27">
        <v>36</v>
      </c>
      <c r="C51" s="27">
        <v>5</v>
      </c>
      <c r="D51" s="27">
        <v>2797.87</v>
      </c>
      <c r="E51" s="24"/>
      <c r="F51" s="26">
        <f>'[12]Расч по домам'!$Y$41</f>
        <v>0.8260571095392806</v>
      </c>
      <c r="G51" s="36">
        <f>'[11]Норм по домам'!$Q$45</f>
        <v>0.45433660838058937</v>
      </c>
      <c r="H51" s="24"/>
      <c r="I51" s="24">
        <f>'[14]Расч по домам'!$M$41</f>
        <v>0.07297248727193682</v>
      </c>
      <c r="J51" s="37">
        <f>'[16]Расч по домам'!$G$41</f>
        <v>0.0280884940533672</v>
      </c>
      <c r="K51" s="36">
        <v>0</v>
      </c>
      <c r="L51" s="24">
        <v>0</v>
      </c>
      <c r="M51" s="37">
        <v>0</v>
      </c>
      <c r="N51" s="69">
        <f>'[4]Расч. по домам на электр'!$P$44</f>
        <v>0.08977872288644534</v>
      </c>
      <c r="O51" s="24">
        <f>'[8]Расчет на дерат  и дез.'!$K$44</f>
        <v>0.022737892277577828</v>
      </c>
      <c r="P51" s="24">
        <f>'[18]Расч. по домам на электр'!$P$44</f>
        <v>0.19588615625457936</v>
      </c>
      <c r="Q51" s="68">
        <v>0.5</v>
      </c>
      <c r="R51" s="25">
        <v>0</v>
      </c>
      <c r="S51" s="28">
        <f>'[25]Расч по домам на посыпку и расч'!$H$13</f>
        <v>0.011984784101462658</v>
      </c>
      <c r="T51" s="24">
        <f>'[3]Расч по домам'!$M$41</f>
        <v>0.050328885902490114</v>
      </c>
      <c r="U51" s="25">
        <f t="shared" si="1"/>
        <v>2.252171140667729</v>
      </c>
      <c r="V51" s="56">
        <f t="shared" si="2"/>
        <v>2.3647796977011155</v>
      </c>
      <c r="W51" s="25">
        <f t="shared" si="3"/>
        <v>2.8377356372413387</v>
      </c>
      <c r="X51" s="33">
        <f t="shared" si="0"/>
        <v>2.972865905681403</v>
      </c>
      <c r="Y51" s="20">
        <f t="shared" si="9"/>
        <v>2.489241787053806</v>
      </c>
      <c r="Z51" s="153">
        <f t="shared" si="4"/>
        <v>7939.615407368424</v>
      </c>
      <c r="AA51" s="153">
        <f t="shared" si="5"/>
        <v>6616.34617280702</v>
      </c>
      <c r="AB51" s="154">
        <f t="shared" si="6"/>
        <v>2.8377356372413387</v>
      </c>
      <c r="AC51" s="155">
        <f t="shared" si="7"/>
        <v>6301.282069340019</v>
      </c>
      <c r="AD51" s="19">
        <f t="shared" si="8"/>
        <v>2.9796224191034058</v>
      </c>
    </row>
    <row r="52" spans="1:30" ht="12.75">
      <c r="A52" s="27" t="s">
        <v>74</v>
      </c>
      <c r="B52" s="71" t="s">
        <v>5</v>
      </c>
      <c r="C52" s="27">
        <v>2</v>
      </c>
      <c r="D52" s="27">
        <v>375.36</v>
      </c>
      <c r="E52" s="24"/>
      <c r="F52" s="26">
        <f>'[12]Расч по домам'!$Y$42</f>
        <v>1.030558725490196</v>
      </c>
      <c r="G52" s="36">
        <f>'[11]Норм по домам'!$Q$46</f>
        <v>0.45433660838058937</v>
      </c>
      <c r="H52" s="24"/>
      <c r="I52" s="24">
        <f>'[14]Расч по домам'!$M$42</f>
        <v>0.07297248727193684</v>
      </c>
      <c r="J52" s="37">
        <f>'[16]Расч по домам'!$G$42</f>
        <v>0.0280884940533672</v>
      </c>
      <c r="K52" s="36">
        <v>0</v>
      </c>
      <c r="L52" s="24">
        <v>0</v>
      </c>
      <c r="M52" s="37">
        <v>0</v>
      </c>
      <c r="N52" s="69">
        <f>'[4]Расч. по домам на электр'!$P$45</f>
        <v>0.09909806126348589</v>
      </c>
      <c r="O52" s="24">
        <f>'[8]Расчет на дерат  и дез.'!$K$45</f>
        <v>0</v>
      </c>
      <c r="P52" s="24">
        <f>'[18]Расч. по домам на электр'!$P$45</f>
        <v>0.12327365728900255</v>
      </c>
      <c r="Q52" s="68">
        <v>0.5</v>
      </c>
      <c r="R52" s="25">
        <v>0</v>
      </c>
      <c r="S52" s="28">
        <f>'[25]Расч по домам на посыпку и расч'!$H$13</f>
        <v>0.011984784101462658</v>
      </c>
      <c r="T52" s="24">
        <f>'[3]Расч по домам'!$M$42</f>
        <v>0.07862845903622757</v>
      </c>
      <c r="U52" s="25">
        <f t="shared" si="1"/>
        <v>2.398941276886268</v>
      </c>
      <c r="V52" s="56">
        <f t="shared" si="2"/>
        <v>2.5188883407305815</v>
      </c>
      <c r="W52" s="25">
        <f t="shared" si="3"/>
        <v>3.0226660088766977</v>
      </c>
      <c r="X52" s="33">
        <f t="shared" si="0"/>
        <v>3.1666024854898738</v>
      </c>
      <c r="Y52" s="20">
        <f t="shared" si="9"/>
        <v>2.651461411295349</v>
      </c>
      <c r="Z52" s="153">
        <f t="shared" si="4"/>
        <v>1134.5879130919573</v>
      </c>
      <c r="AA52" s="153">
        <f t="shared" si="5"/>
        <v>945.4899275766311</v>
      </c>
      <c r="AB52" s="154">
        <f t="shared" si="6"/>
        <v>3.0226660088766977</v>
      </c>
      <c r="AC52" s="155">
        <f t="shared" si="7"/>
        <v>900.4665976920296</v>
      </c>
      <c r="AD52" s="19">
        <f t="shared" si="8"/>
        <v>3.1737993093205326</v>
      </c>
    </row>
    <row r="53" spans="1:30" ht="12.75">
      <c r="A53" s="27" t="s">
        <v>74</v>
      </c>
      <c r="B53" s="71" t="s">
        <v>6</v>
      </c>
      <c r="C53" s="27">
        <v>2</v>
      </c>
      <c r="D53" s="27">
        <v>779.94</v>
      </c>
      <c r="E53" s="24"/>
      <c r="F53" s="26">
        <f>'[12]Расч по домам'!$Y$43</f>
        <v>0.9738150811600892</v>
      </c>
      <c r="G53" s="36">
        <f>'[11]Норм по домам'!$Q$47</f>
        <v>0.45433660838058926</v>
      </c>
      <c r="H53" s="24"/>
      <c r="I53" s="24">
        <f>'[14]Расч по домам'!$M$43</f>
        <v>0.07297248727193684</v>
      </c>
      <c r="J53" s="37">
        <f>'[16]Расч по домам'!$G$43</f>
        <v>0.0280884940533672</v>
      </c>
      <c r="K53" s="36">
        <v>0</v>
      </c>
      <c r="L53" s="24">
        <v>0</v>
      </c>
      <c r="M53" s="37">
        <v>0</v>
      </c>
      <c r="N53" s="69">
        <f>'[4]Расч. по домам на электр'!$P$46</f>
        <v>0.07095140533946172</v>
      </c>
      <c r="O53" s="24">
        <f>'[8]Расчет на дерат  и дез.'!$K$46</f>
        <v>0</v>
      </c>
      <c r="P53" s="24">
        <f>'[18]Расч. по домам на электр'!$P$46</f>
        <v>0.11865528117547502</v>
      </c>
      <c r="Q53" s="68">
        <v>0.5</v>
      </c>
      <c r="R53" s="25">
        <v>0</v>
      </c>
      <c r="S53" s="28">
        <f>'[25]Расч по домам на посыпку и расч'!$H$13</f>
        <v>0.011984784101462658</v>
      </c>
      <c r="T53" s="24">
        <f>'[3]Расч по домам'!$M$43</f>
        <v>0.07568268939620582</v>
      </c>
      <c r="U53" s="25">
        <f t="shared" si="1"/>
        <v>2.306486830878588</v>
      </c>
      <c r="V53" s="56">
        <f t="shared" si="2"/>
        <v>2.4218111724225175</v>
      </c>
      <c r="W53" s="25">
        <f t="shared" si="3"/>
        <v>2.906173406907021</v>
      </c>
      <c r="X53" s="33">
        <f t="shared" si="0"/>
        <v>3.0445626167597366</v>
      </c>
      <c r="Y53" s="20">
        <f t="shared" si="9"/>
        <v>2.549274918339492</v>
      </c>
      <c r="Z53" s="153">
        <f t="shared" si="4"/>
        <v>2266.640886983062</v>
      </c>
      <c r="AA53" s="153">
        <f t="shared" si="5"/>
        <v>1888.8674058192184</v>
      </c>
      <c r="AB53" s="154">
        <f t="shared" si="6"/>
        <v>2.906173406907021</v>
      </c>
      <c r="AC53" s="155">
        <f t="shared" si="7"/>
        <v>1798.9213388754463</v>
      </c>
      <c r="AD53" s="19">
        <f t="shared" si="8"/>
        <v>3.051482077252372</v>
      </c>
    </row>
    <row r="54" spans="1:30" ht="12.75">
      <c r="A54" s="131" t="s">
        <v>75</v>
      </c>
      <c r="B54" s="132" t="s">
        <v>7</v>
      </c>
      <c r="C54" s="131">
        <v>9</v>
      </c>
      <c r="D54" s="27">
        <v>6020.26</v>
      </c>
      <c r="E54" s="24"/>
      <c r="F54" s="127">
        <f>'[12]Расч по домам'!$Y$44</f>
        <v>0.3617219507020184</v>
      </c>
      <c r="G54" s="36">
        <f>'[11]Норм по домам'!$Q$48</f>
        <v>0.4634966083805892</v>
      </c>
      <c r="H54" s="24"/>
      <c r="I54" s="24">
        <f>'[14]Расч по домам'!$M$44</f>
        <v>0.07297248727193682</v>
      </c>
      <c r="J54" s="37">
        <f>'[16]Расч по домам'!$G$44</f>
        <v>0.0280884940533672</v>
      </c>
      <c r="K54" s="70">
        <f>'[17]Расч по домам'!$H$44</f>
        <v>0.3183193677271795</v>
      </c>
      <c r="L54" s="24">
        <f>'[15]Расч по домам'!$J$44</f>
        <v>0.37560670137170155</v>
      </c>
      <c r="M54" s="37">
        <f>'[10]Расч по домам'!$J$44</f>
        <v>0.23800000000000002</v>
      </c>
      <c r="N54" s="69">
        <f>'[4]Расч. по домам на электр'!$P$47</f>
        <v>0.07068000767217789</v>
      </c>
      <c r="O54" s="24">
        <f>'[8]Расчет на дерат  и дез.'!$K$47</f>
        <v>0.023139850549090346</v>
      </c>
      <c r="P54" s="24">
        <f>'[18]Расч. по домам на электр'!$P$47</f>
        <v>0.21008262101636804</v>
      </c>
      <c r="Q54" s="68">
        <v>0.5</v>
      </c>
      <c r="R54" s="25">
        <v>0</v>
      </c>
      <c r="S54" s="28">
        <f>'[25]Расч по домам на посыпку и расч'!$H$13</f>
        <v>0.011984784101462658</v>
      </c>
      <c r="T54" s="24">
        <f>'[3]Расч по домам'!$M$44</f>
        <v>0.061983411347682656</v>
      </c>
      <c r="U54" s="25">
        <f t="shared" si="1"/>
        <v>2.736076284193574</v>
      </c>
      <c r="V54" s="56">
        <f t="shared" si="2"/>
        <v>2.872880098403253</v>
      </c>
      <c r="W54" s="136">
        <f t="shared" si="3"/>
        <v>3.4474561180839034</v>
      </c>
      <c r="X54" s="33">
        <f t="shared" si="0"/>
        <v>3.611620695135518</v>
      </c>
      <c r="Y54" s="20">
        <f t="shared" si="9"/>
        <v>3.0240843141086873</v>
      </c>
      <c r="Z54" s="153">
        <f t="shared" si="4"/>
        <v>20754.5821694558</v>
      </c>
      <c r="AA54" s="153">
        <f t="shared" si="5"/>
        <v>17295.48514121317</v>
      </c>
      <c r="AB54" s="154">
        <f t="shared" si="6"/>
        <v>2.2732292710193134</v>
      </c>
      <c r="AC54" s="155">
        <f t="shared" si="7"/>
        <v>16471.89061067921</v>
      </c>
      <c r="AD54" s="19">
        <f t="shared" si="8"/>
        <v>3.6198289239880985</v>
      </c>
    </row>
    <row r="55" spans="1:30" ht="12.75">
      <c r="A55" s="27" t="s">
        <v>75</v>
      </c>
      <c r="B55" s="27">
        <v>17</v>
      </c>
      <c r="C55" s="27">
        <v>4</v>
      </c>
      <c r="D55" s="27">
        <v>2157.88</v>
      </c>
      <c r="E55" s="24"/>
      <c r="F55" s="127">
        <f>'[12]Расч по домам'!$Y$44</f>
        <v>0.3617219507020184</v>
      </c>
      <c r="G55" s="36">
        <f>'[11]Норм по домам'!$Q$49</f>
        <v>0.45433660838058926</v>
      </c>
      <c r="H55" s="24"/>
      <c r="I55" s="24">
        <f>'[14]Расч по домам'!$M$45</f>
        <v>0.07297248727193682</v>
      </c>
      <c r="J55" s="37">
        <f>'[16]Расч по домам'!$G$45</f>
        <v>0.0280884940533672</v>
      </c>
      <c r="K55" s="36">
        <v>0</v>
      </c>
      <c r="L55" s="24">
        <v>0</v>
      </c>
      <c r="M55" s="37">
        <v>0</v>
      </c>
      <c r="N55" s="69">
        <f>'[4]Расч. по домам на электр'!$P$48</f>
        <v>0.08388592976205467</v>
      </c>
      <c r="O55" s="24">
        <f>'[8]Расчет на дерат  и дез.'!$K$48</f>
        <v>0.03326837760518039</v>
      </c>
      <c r="P55" s="24">
        <f>'[18]Расч. по домам на электр'!$P$48</f>
        <v>0.21109607577807846</v>
      </c>
      <c r="Q55" s="68">
        <v>0.5</v>
      </c>
      <c r="R55" s="25">
        <v>0</v>
      </c>
      <c r="S55" s="28">
        <f>'[25]Расч по домам на посыпку и расч'!$H$13</f>
        <v>0.011984784101462658</v>
      </c>
      <c r="T55" s="24">
        <f>'[3]Расч по домам'!$M$45</f>
        <v>0.06851834393015366</v>
      </c>
      <c r="U55" s="25">
        <f t="shared" si="1"/>
        <v>1.8258730515848414</v>
      </c>
      <c r="V55" s="56">
        <f t="shared" si="2"/>
        <v>1.9171667041640834</v>
      </c>
      <c r="W55" s="25">
        <f t="shared" si="3"/>
        <v>2.3006000449969</v>
      </c>
      <c r="X55" s="33">
        <f t="shared" si="0"/>
        <v>2.4101524280919904</v>
      </c>
      <c r="Y55" s="20">
        <f t="shared" si="9"/>
        <v>2.0180702149095615</v>
      </c>
      <c r="Z55" s="153">
        <f t="shared" si="4"/>
        <v>4964.418825097911</v>
      </c>
      <c r="AA55" s="153">
        <f t="shared" si="5"/>
        <v>4137.015687581593</v>
      </c>
      <c r="AB55" s="154">
        <f t="shared" si="6"/>
        <v>2.3006000449969</v>
      </c>
      <c r="AC55" s="155">
        <f t="shared" si="7"/>
        <v>3940.0149405538978</v>
      </c>
      <c r="AD55" s="19">
        <f t="shared" si="8"/>
        <v>2.4156300472467453</v>
      </c>
    </row>
    <row r="56" spans="1:30" ht="12.75">
      <c r="A56" s="27" t="s">
        <v>75</v>
      </c>
      <c r="B56" s="27">
        <v>28</v>
      </c>
      <c r="C56" s="27">
        <v>4</v>
      </c>
      <c r="D56" s="27">
        <v>3889.96</v>
      </c>
      <c r="E56" s="24"/>
      <c r="F56" s="26">
        <f>'[12]Расч по домам'!$Y$46</f>
        <v>0.4227249936760275</v>
      </c>
      <c r="G56" s="36">
        <f>'[11]Норм по домам'!$Q$50</f>
        <v>0.4543366083805893</v>
      </c>
      <c r="H56" s="24"/>
      <c r="I56" s="24">
        <f>'[14]Расч по домам'!$M$46</f>
        <v>0.07297248727193684</v>
      </c>
      <c r="J56" s="37">
        <f>'[16]Расч по домам'!$G$46</f>
        <v>0.0280884940533672</v>
      </c>
      <c r="K56" s="36">
        <v>0</v>
      </c>
      <c r="L56" s="24">
        <v>0</v>
      </c>
      <c r="M56" s="37">
        <v>0</v>
      </c>
      <c r="N56" s="69">
        <f>'[4]Расч. по домам на электр'!$P$49</f>
        <v>0.09541821958870125</v>
      </c>
      <c r="O56" s="24">
        <f>'[8]Расчет на дерат  и дез.'!$K$49</f>
        <v>0.013589042903611692</v>
      </c>
      <c r="P56" s="24">
        <f>'[18]Расч. по домам на электр'!$P$49</f>
        <v>0.1756521917963167</v>
      </c>
      <c r="Q56" s="68">
        <v>0.5</v>
      </c>
      <c r="R56" s="25">
        <v>0</v>
      </c>
      <c r="S56" s="28">
        <f>'[25]Расч по домам на посыпку и расч'!$H$13</f>
        <v>0.011984784101462658</v>
      </c>
      <c r="T56" s="24">
        <f>'[3]Расч по домам'!$M$46</f>
        <v>0.05550553458990152</v>
      </c>
      <c r="U56" s="25">
        <f t="shared" si="1"/>
        <v>1.8302723563619148</v>
      </c>
      <c r="V56" s="56">
        <f t="shared" si="2"/>
        <v>1.9217859741800105</v>
      </c>
      <c r="W56" s="25">
        <f t="shared" si="3"/>
        <v>2.3061431690160124</v>
      </c>
      <c r="X56" s="33">
        <f t="shared" si="0"/>
        <v>2.4159595103977276</v>
      </c>
      <c r="Y56" s="20">
        <f t="shared" si="9"/>
        <v>2.0229326044000113</v>
      </c>
      <c r="Z56" s="153">
        <f t="shared" si="4"/>
        <v>8970.804681745527</v>
      </c>
      <c r="AA56" s="153">
        <f t="shared" si="5"/>
        <v>7475.670568121273</v>
      </c>
      <c r="AB56" s="154">
        <f t="shared" si="6"/>
        <v>2.3061431690160124</v>
      </c>
      <c r="AC56" s="155">
        <f t="shared" si="7"/>
        <v>7119.686255353594</v>
      </c>
      <c r="AD56" s="19">
        <f t="shared" si="8"/>
        <v>2.421450327466813</v>
      </c>
    </row>
    <row r="57" spans="1:30" ht="12.75">
      <c r="A57" s="27" t="s">
        <v>75</v>
      </c>
      <c r="B57" s="27">
        <v>29</v>
      </c>
      <c r="C57" s="27">
        <v>9</v>
      </c>
      <c r="D57" s="27">
        <v>2101.64</v>
      </c>
      <c r="E57" s="24"/>
      <c r="F57" s="26">
        <f>'[12]Расч по домам'!$Y$47</f>
        <v>0.4092867561206169</v>
      </c>
      <c r="G57" s="36">
        <f>'[11]Норм по домам'!$Q$51</f>
        <v>0.45433660838058926</v>
      </c>
      <c r="H57" s="24"/>
      <c r="I57" s="24">
        <f>'[14]Расч по домам'!$M$47</f>
        <v>0.07297248727193684</v>
      </c>
      <c r="J57" s="37">
        <f>'[16]Расч по домам'!$G$47</f>
        <v>0.0280884940533672</v>
      </c>
      <c r="K57" s="70">
        <f>'[17]Расч по домам'!$H$47</f>
        <v>0.3183193677271795</v>
      </c>
      <c r="L57" s="24">
        <f>'[15]Расч по домам'!$J$47</f>
        <v>0.3586484840410346</v>
      </c>
      <c r="M57" s="37">
        <f>'[10]Расч по домам'!$J$47</f>
        <v>0.23800000000000002</v>
      </c>
      <c r="N57" s="69">
        <f>'[4]Расч. по домам на электр'!$P$50</f>
        <v>0.09085033100586799</v>
      </c>
      <c r="O57" s="24">
        <f>'[8]Расчет на дерат  и дез.'!$K$50</f>
        <v>0.00659009154755334</v>
      </c>
      <c r="P57" s="24">
        <f>'[18]Расч. по домам на электр'!$P$50</f>
        <v>0.20059762851868063</v>
      </c>
      <c r="Q57" s="68">
        <v>0.5</v>
      </c>
      <c r="R57" s="25">
        <v>0</v>
      </c>
      <c r="S57" s="28">
        <f>'[25]Расч по домам на посыпку и расч'!$H$13</f>
        <v>0.011984784101462658</v>
      </c>
      <c r="T57" s="24">
        <f>'[3]Расч по домам'!$M$47</f>
        <v>0.053601446489408275</v>
      </c>
      <c r="U57" s="25">
        <f t="shared" si="1"/>
        <v>2.7432764792576974</v>
      </c>
      <c r="V57" s="56">
        <f t="shared" si="2"/>
        <v>2.8804403032205825</v>
      </c>
      <c r="W57" s="25">
        <f t="shared" si="3"/>
        <v>3.456528363864699</v>
      </c>
      <c r="X57" s="33">
        <f t="shared" si="0"/>
        <v>3.6211249526201605</v>
      </c>
      <c r="Y57" s="20">
        <f t="shared" si="9"/>
        <v>3.0320424244427184</v>
      </c>
      <c r="Z57" s="153">
        <f t="shared" si="4"/>
        <v>7264.378270632606</v>
      </c>
      <c r="AA57" s="153">
        <f t="shared" si="5"/>
        <v>6053.648558860505</v>
      </c>
      <c r="AB57" s="154">
        <f t="shared" si="6"/>
        <v>2.3036688706367485</v>
      </c>
      <c r="AC57" s="155">
        <f t="shared" si="7"/>
        <v>5765.379579867146</v>
      </c>
      <c r="AD57" s="19">
        <f t="shared" si="8"/>
        <v>3.629354782057934</v>
      </c>
    </row>
    <row r="58" spans="1:30" ht="12.75">
      <c r="A58" s="27" t="s">
        <v>75</v>
      </c>
      <c r="B58" s="27">
        <v>31</v>
      </c>
      <c r="C58" s="27">
        <v>5</v>
      </c>
      <c r="D58" s="27">
        <v>2334</v>
      </c>
      <c r="E58" s="24"/>
      <c r="F58" s="26">
        <f>'[12]Расч по домам'!$Y$48</f>
        <v>0.470169346529563</v>
      </c>
      <c r="G58" s="36">
        <f>'[11]Норм по домам'!$Q$52</f>
        <v>0.45433660838058926</v>
      </c>
      <c r="H58" s="24"/>
      <c r="I58" s="24">
        <f>'[14]Расч по домам'!$M$48</f>
        <v>0.07297248727193684</v>
      </c>
      <c r="J58" s="37">
        <f>'[16]Расч по домам'!$G$48</f>
        <v>0.0280884940533672</v>
      </c>
      <c r="K58" s="36">
        <v>0</v>
      </c>
      <c r="L58" s="24">
        <v>0</v>
      </c>
      <c r="M58" s="37">
        <v>0</v>
      </c>
      <c r="N58" s="69">
        <f>'[4]Расч. по домам на электр'!$P$51</f>
        <v>0.10146843758926022</v>
      </c>
      <c r="O58" s="24">
        <f>'[8]Расчет на дерат  и дез.'!$K$51</f>
        <v>0.003956012567837761</v>
      </c>
      <c r="P58" s="24">
        <f>'[18]Расч. по домам на электр'!$P$51</f>
        <v>0.17611311053984574</v>
      </c>
      <c r="Q58" s="68">
        <v>0.5</v>
      </c>
      <c r="R58" s="25">
        <v>0</v>
      </c>
      <c r="S58" s="28">
        <f>'[25]Расч по домам на посыпку и расч'!$H$13</f>
        <v>0.011984784101462658</v>
      </c>
      <c r="T58" s="24">
        <f>'[3]Расч по домам'!$M$48</f>
        <v>0.056309383604684383</v>
      </c>
      <c r="U58" s="25">
        <f t="shared" si="1"/>
        <v>1.875398664638547</v>
      </c>
      <c r="V58" s="56">
        <f t="shared" si="2"/>
        <v>1.9691685978704745</v>
      </c>
      <c r="W58" s="25">
        <f t="shared" si="3"/>
        <v>2.363002317444569</v>
      </c>
      <c r="X58" s="33">
        <f t="shared" si="0"/>
        <v>2.475526237322882</v>
      </c>
      <c r="Y58" s="20">
        <f t="shared" si="9"/>
        <v>2.0728090503899734</v>
      </c>
      <c r="Z58" s="153">
        <f t="shared" si="4"/>
        <v>5515.247408915624</v>
      </c>
      <c r="AA58" s="153">
        <f t="shared" si="5"/>
        <v>4596.039507429688</v>
      </c>
      <c r="AB58" s="154">
        <f t="shared" si="6"/>
        <v>2.363002317444569</v>
      </c>
      <c r="AC58" s="155">
        <f t="shared" si="7"/>
        <v>4377.180483266368</v>
      </c>
      <c r="AD58" s="19">
        <f t="shared" si="8"/>
        <v>2.481152433316798</v>
      </c>
    </row>
    <row r="59" spans="1:30" ht="12.75">
      <c r="A59" s="27" t="s">
        <v>75</v>
      </c>
      <c r="B59" s="27">
        <v>40</v>
      </c>
      <c r="C59" s="27">
        <v>5</v>
      </c>
      <c r="D59" s="27">
        <v>2831.48</v>
      </c>
      <c r="E59" s="24"/>
      <c r="F59" s="26">
        <f>'[12]Расч по домам'!$Y$49</f>
        <v>0.6328875042027492</v>
      </c>
      <c r="G59" s="36">
        <f>'[11]Норм по домам'!$Q$53</f>
        <v>0.45433660838058926</v>
      </c>
      <c r="H59" s="24"/>
      <c r="I59" s="24">
        <f>'[14]Расч по домам'!$M$49</f>
        <v>0.07297248727193682</v>
      </c>
      <c r="J59" s="37">
        <f>'[16]Расч по домам'!$G$49</f>
        <v>0.0280884940533672</v>
      </c>
      <c r="K59" s="36">
        <v>0</v>
      </c>
      <c r="L59" s="24">
        <v>0</v>
      </c>
      <c r="M59" s="37">
        <v>0</v>
      </c>
      <c r="N59" s="69">
        <f>'[4]Расч. по домам на электр'!$P$52</f>
        <v>0.08871303890626062</v>
      </c>
      <c r="O59" s="24">
        <f>'[8]Расчет на дерат  и дез.'!$K$52</f>
        <v>0.010288318005660173</v>
      </c>
      <c r="P59" s="24">
        <f>'[18]Расч. по домам на электр'!$P$52</f>
        <v>0.19356096458389252</v>
      </c>
      <c r="Q59" s="68">
        <v>0.5</v>
      </c>
      <c r="R59" s="25">
        <v>0</v>
      </c>
      <c r="S59" s="28">
        <f>'[25]Расч по домам на посыпку и расч'!$H$13</f>
        <v>0.011984784101462658</v>
      </c>
      <c r="T59" s="24">
        <f>'[3]Расч по домам'!$M$49</f>
        <v>0.049731476118496334</v>
      </c>
      <c r="U59" s="25">
        <f t="shared" si="1"/>
        <v>2.0425636756244145</v>
      </c>
      <c r="V59" s="56">
        <f t="shared" si="2"/>
        <v>2.1446918594056354</v>
      </c>
      <c r="W59" s="25">
        <f t="shared" si="3"/>
        <v>2.5736302312867623</v>
      </c>
      <c r="X59" s="33">
        <f t="shared" si="0"/>
        <v>2.6961840518242277</v>
      </c>
      <c r="Y59" s="20">
        <f t="shared" si="9"/>
        <v>2.257570378321722</v>
      </c>
      <c r="Z59" s="153">
        <f t="shared" si="4"/>
        <v>7287.182527283841</v>
      </c>
      <c r="AA59" s="153">
        <f t="shared" si="5"/>
        <v>6072.652106069869</v>
      </c>
      <c r="AB59" s="154">
        <f t="shared" si="6"/>
        <v>2.5736302312867623</v>
      </c>
      <c r="AC59" s="155">
        <f t="shared" si="7"/>
        <v>5783.478196257018</v>
      </c>
      <c r="AD59" s="19">
        <f t="shared" si="8"/>
        <v>2.7023117428511005</v>
      </c>
    </row>
    <row r="60" spans="1:30" ht="12.75">
      <c r="A60" s="27" t="s">
        <v>75</v>
      </c>
      <c r="B60" s="27">
        <v>42</v>
      </c>
      <c r="C60" s="27">
        <v>5</v>
      </c>
      <c r="D60" s="27">
        <v>4296.02</v>
      </c>
      <c r="E60" s="24"/>
      <c r="F60" s="26">
        <f>'[12]Расч по домам'!$Y$50</f>
        <v>0.5074504951714998</v>
      </c>
      <c r="G60" s="36">
        <f>'[11]Норм по домам'!$Q$54</f>
        <v>0.4543366083805893</v>
      </c>
      <c r="H60" s="24"/>
      <c r="I60" s="24">
        <f>'[14]Расч по домам'!$M$50</f>
        <v>0.07297248727193684</v>
      </c>
      <c r="J60" s="37">
        <f>'[16]Расч по домам'!$G$50</f>
        <v>0.0280884940533672</v>
      </c>
      <c r="K60" s="36">
        <v>0</v>
      </c>
      <c r="L60" s="24">
        <v>0</v>
      </c>
      <c r="M60" s="37">
        <v>0</v>
      </c>
      <c r="N60" s="69">
        <f>'[4]Расч. по домам на электр'!$P$53</f>
        <v>0.08718157576162314</v>
      </c>
      <c r="O60" s="24">
        <f>'[8]Расчет на дерат  и дез.'!$K$53</f>
        <v>0.01014458343614167</v>
      </c>
      <c r="P60" s="24">
        <f>'[18]Расч. по домам на электр'!$P$53</f>
        <v>0.19136223760597013</v>
      </c>
      <c r="Q60" s="68">
        <v>0.5</v>
      </c>
      <c r="R60" s="25">
        <v>0</v>
      </c>
      <c r="S60" s="28">
        <f>'[25]Расч по домам на посыпку и расч'!$H$13</f>
        <v>0.011984784101462658</v>
      </c>
      <c r="T60" s="24">
        <f>'[3]Расч по домам'!$M$50</f>
        <v>0.04916655881490308</v>
      </c>
      <c r="U60" s="25">
        <f t="shared" si="1"/>
        <v>1.9126878245974939</v>
      </c>
      <c r="V60" s="56">
        <f t="shared" si="2"/>
        <v>2.0083222158273686</v>
      </c>
      <c r="W60" s="25">
        <f t="shared" si="3"/>
        <v>2.409986658992842</v>
      </c>
      <c r="X60" s="33">
        <f t="shared" si="0"/>
        <v>2.524747928468692</v>
      </c>
      <c r="Y60" s="20">
        <f t="shared" si="9"/>
        <v>2.1140233850814405</v>
      </c>
      <c r="Z60" s="153">
        <f t="shared" si="4"/>
        <v>10353.35088676643</v>
      </c>
      <c r="AA60" s="153">
        <f t="shared" si="5"/>
        <v>8627.792405638693</v>
      </c>
      <c r="AB60" s="154">
        <f t="shared" si="6"/>
        <v>2.409986658992842</v>
      </c>
      <c r="AC60" s="155">
        <f t="shared" si="7"/>
        <v>8216.945148227327</v>
      </c>
      <c r="AD60" s="19">
        <f t="shared" si="8"/>
        <v>2.5304859919424842</v>
      </c>
    </row>
    <row r="61" spans="1:30" ht="12.75">
      <c r="A61" s="27" t="s">
        <v>75</v>
      </c>
      <c r="B61" s="27">
        <v>44</v>
      </c>
      <c r="C61" s="27">
        <v>5</v>
      </c>
      <c r="D61" s="27">
        <v>2984.7</v>
      </c>
      <c r="E61" s="24"/>
      <c r="F61" s="26">
        <f>'[12]Расч по домам'!$Y$51</f>
        <v>0.6790611885951687</v>
      </c>
      <c r="G61" s="36">
        <f>'[11]Норм по домам'!$Q$55</f>
        <v>0.45433660838058937</v>
      </c>
      <c r="H61" s="24"/>
      <c r="I61" s="24">
        <f>'[14]Расч по домам'!$M$51</f>
        <v>0.07297248727193684</v>
      </c>
      <c r="J61" s="37">
        <f>'[16]Расч по домам'!$G$51</f>
        <v>0.028088494053367198</v>
      </c>
      <c r="K61" s="36">
        <v>0</v>
      </c>
      <c r="L61" s="24">
        <v>0</v>
      </c>
      <c r="M61" s="37">
        <v>0</v>
      </c>
      <c r="N61" s="69">
        <f>'[4]Расч. по домам на электр'!$P$54</f>
        <v>0.08415894240704219</v>
      </c>
      <c r="O61" s="24">
        <f>'[8]Расчет на дерат  и дез.'!$K$54</f>
        <v>0.009775633508672006</v>
      </c>
      <c r="P61" s="24">
        <f>'[18]Расч. по домам на электр'!$P$54</f>
        <v>0.18362448487285155</v>
      </c>
      <c r="Q61" s="68">
        <v>0.5</v>
      </c>
      <c r="R61" s="25">
        <v>0</v>
      </c>
      <c r="S61" s="28">
        <f>'[25]Расч по домам на посыпку и расч'!$H$13</f>
        <v>0.011984784101462658</v>
      </c>
      <c r="T61" s="24">
        <f>'[3]Расч по домам'!$M$51</f>
        <v>0.04717850370221463</v>
      </c>
      <c r="U61" s="25">
        <f t="shared" si="1"/>
        <v>2.0711811268933054</v>
      </c>
      <c r="V61" s="56">
        <f t="shared" si="2"/>
        <v>2.174740183237971</v>
      </c>
      <c r="W61" s="25">
        <f t="shared" si="3"/>
        <v>2.609688219885565</v>
      </c>
      <c r="X61" s="33">
        <f t="shared" si="0"/>
        <v>2.733959087499163</v>
      </c>
      <c r="Y61" s="20">
        <f t="shared" si="9"/>
        <v>2.289200192882075</v>
      </c>
      <c r="Z61" s="153">
        <f t="shared" si="4"/>
        <v>7789.136429892445</v>
      </c>
      <c r="AA61" s="153">
        <f t="shared" si="5"/>
        <v>6490.9470249103715</v>
      </c>
      <c r="AB61" s="154">
        <f t="shared" si="6"/>
        <v>2.609688219885565</v>
      </c>
      <c r="AC61" s="155">
        <f t="shared" si="7"/>
        <v>6181.854309438448</v>
      </c>
      <c r="AD61" s="19">
        <f t="shared" si="8"/>
        <v>2.7401726308798433</v>
      </c>
    </row>
    <row r="62" spans="1:30" ht="12.75">
      <c r="A62" s="54" t="s">
        <v>8</v>
      </c>
      <c r="B62" s="54">
        <v>8</v>
      </c>
      <c r="C62" s="54">
        <v>1</v>
      </c>
      <c r="D62" s="54">
        <v>50.44</v>
      </c>
      <c r="E62" s="58"/>
      <c r="F62" s="26">
        <f>'[1]Расч по домам'!$Y$52</f>
        <v>0</v>
      </c>
      <c r="G62" s="72">
        <v>0</v>
      </c>
      <c r="H62" s="58"/>
      <c r="I62" s="58">
        <v>0</v>
      </c>
      <c r="J62" s="73">
        <f>'[5]Расч по домам'!$G$52</f>
        <v>0</v>
      </c>
      <c r="K62" s="74">
        <v>0</v>
      </c>
      <c r="L62" s="75">
        <v>0</v>
      </c>
      <c r="M62" s="73"/>
      <c r="N62" s="76">
        <f>'[4]Расч. по домам на электр'!$P$55</f>
        <v>0</v>
      </c>
      <c r="O62" s="75">
        <v>0</v>
      </c>
      <c r="P62" s="24"/>
      <c r="Q62" s="68">
        <v>0.5</v>
      </c>
      <c r="R62" s="25">
        <v>0</v>
      </c>
      <c r="S62" s="28">
        <f>'[25]Расч по домам на посыпку и расч'!$H$13</f>
        <v>0.011984784101462658</v>
      </c>
      <c r="T62" s="58">
        <f>'[3]Расч по домам'!$M$52</f>
        <v>0</v>
      </c>
      <c r="U62" s="25">
        <f t="shared" si="1"/>
        <v>0.5119847841014626</v>
      </c>
      <c r="V62" s="56">
        <f t="shared" si="2"/>
        <v>0.5375840233065358</v>
      </c>
      <c r="W62" s="25">
        <f t="shared" si="3"/>
        <v>0.6451008279678428</v>
      </c>
      <c r="X62" s="33">
        <f t="shared" si="0"/>
        <v>0.6758199150139308</v>
      </c>
      <c r="Y62" s="20">
        <f t="shared" si="9"/>
        <v>0.5658779192700377</v>
      </c>
      <c r="Z62" s="153">
        <f t="shared" si="4"/>
        <v>32.538885762697994</v>
      </c>
      <c r="AA62" s="153">
        <f t="shared" si="5"/>
        <v>27.115738135581662</v>
      </c>
      <c r="AB62" s="154">
        <f t="shared" si="6"/>
        <v>0.6451008279678428</v>
      </c>
      <c r="AC62" s="155">
        <f t="shared" si="7"/>
        <v>25.824512510077774</v>
      </c>
      <c r="AD62" s="19">
        <f t="shared" si="8"/>
        <v>0.677355869366235</v>
      </c>
    </row>
    <row r="63" spans="1:30" ht="12" customHeight="1">
      <c r="A63" s="27" t="s">
        <v>9</v>
      </c>
      <c r="B63" s="27">
        <v>7</v>
      </c>
      <c r="C63" s="27">
        <v>3</v>
      </c>
      <c r="D63" s="27">
        <v>488</v>
      </c>
      <c r="E63" s="24"/>
      <c r="F63" s="26">
        <f>'[12]Расч по домам'!$Y$53</f>
        <v>0.9161048431693989</v>
      </c>
      <c r="G63" s="36">
        <f>'[11]Норм по домам'!$Q$57</f>
        <v>0.45433660838058926</v>
      </c>
      <c r="H63" s="24"/>
      <c r="I63" s="24">
        <f>'[14]Расч по домам'!$M$53</f>
        <v>0.07297248727193684</v>
      </c>
      <c r="J63" s="37">
        <f>'[16]Расч по домам'!$G$53</f>
        <v>0.0280884940533672</v>
      </c>
      <c r="K63" s="36">
        <v>0</v>
      </c>
      <c r="L63" s="25">
        <v>0</v>
      </c>
      <c r="M63" s="37">
        <v>0</v>
      </c>
      <c r="N63" s="29">
        <f>'[4]Расч. по домам на электр'!$P$56</f>
        <v>0.1009875164876578</v>
      </c>
      <c r="O63" s="25">
        <f>'[8]Расчет на дерат  и дез.'!$K$56</f>
        <v>0</v>
      </c>
      <c r="P63" s="24">
        <f>'[18]Расч. по домам на электр'!$P$56</f>
        <v>0.42131147540983604</v>
      </c>
      <c r="Q63" s="68">
        <v>0.5</v>
      </c>
      <c r="R63" s="25">
        <v>0</v>
      </c>
      <c r="S63" s="28">
        <f>'[25]Расч по домам на посыпку и расч'!$H$13</f>
        <v>0.011984784101462658</v>
      </c>
      <c r="T63" s="24">
        <f>'[3]Расч по домам'!$M$53</f>
        <v>0.133054820582878</v>
      </c>
      <c r="U63" s="25">
        <f t="shared" si="1"/>
        <v>2.638841029457127</v>
      </c>
      <c r="V63" s="56">
        <f t="shared" si="2"/>
        <v>2.770783080929984</v>
      </c>
      <c r="W63" s="25">
        <f t="shared" si="3"/>
        <v>3.3249396971159806</v>
      </c>
      <c r="X63" s="33">
        <f t="shared" si="0"/>
        <v>3.483270158883408</v>
      </c>
      <c r="Y63" s="20">
        <f t="shared" si="9"/>
        <v>2.916613769399983</v>
      </c>
      <c r="Z63" s="153">
        <f t="shared" si="4"/>
        <v>1622.5705721925985</v>
      </c>
      <c r="AA63" s="153">
        <f t="shared" si="5"/>
        <v>1352.142143493832</v>
      </c>
      <c r="AB63" s="154">
        <f t="shared" si="6"/>
        <v>3.3249396971159806</v>
      </c>
      <c r="AC63" s="155">
        <f t="shared" si="7"/>
        <v>1287.754422375078</v>
      </c>
      <c r="AD63" s="19">
        <f t="shared" si="8"/>
        <v>3.49118668197178</v>
      </c>
    </row>
    <row r="64" spans="1:30" ht="12.75" hidden="1">
      <c r="A64" s="54"/>
      <c r="B64" s="54"/>
      <c r="C64" s="54"/>
      <c r="D64" s="54"/>
      <c r="E64" s="58"/>
      <c r="F64" s="26"/>
      <c r="G64" s="72"/>
      <c r="H64" s="58"/>
      <c r="I64" s="58"/>
      <c r="J64" s="73"/>
      <c r="K64" s="74"/>
      <c r="L64" s="75"/>
      <c r="M64" s="73"/>
      <c r="N64" s="76"/>
      <c r="O64" s="75"/>
      <c r="P64" s="24"/>
      <c r="Q64" s="68"/>
      <c r="R64" s="25"/>
      <c r="S64" s="28">
        <f>'[25]Расч по домам на посыпку и расч'!$H$13</f>
        <v>0.011984784101462658</v>
      </c>
      <c r="T64" s="58"/>
      <c r="U64" s="25">
        <f t="shared" si="1"/>
        <v>0.011984784101462658</v>
      </c>
      <c r="V64" s="56"/>
      <c r="W64" s="25"/>
      <c r="X64" s="33">
        <f t="shared" si="0"/>
        <v>0.015819915013930708</v>
      </c>
      <c r="Y64" s="20">
        <f t="shared" si="9"/>
        <v>0</v>
      </c>
      <c r="Z64" s="153">
        <f t="shared" si="4"/>
        <v>0</v>
      </c>
      <c r="AA64" s="153">
        <f t="shared" si="5"/>
        <v>0</v>
      </c>
      <c r="AB64" s="154">
        <f t="shared" si="6"/>
        <v>0.015100827967842949</v>
      </c>
      <c r="AC64" s="155">
        <f t="shared" si="7"/>
        <v>0</v>
      </c>
      <c r="AD64" s="19">
        <f t="shared" si="8"/>
        <v>0</v>
      </c>
    </row>
    <row r="65" spans="1:30" ht="12.75" hidden="1">
      <c r="A65" s="54"/>
      <c r="B65" s="54"/>
      <c r="C65" s="54"/>
      <c r="D65" s="54"/>
      <c r="E65" s="58"/>
      <c r="F65" s="26"/>
      <c r="G65" s="72"/>
      <c r="H65" s="58"/>
      <c r="I65" s="58"/>
      <c r="J65" s="73"/>
      <c r="K65" s="74"/>
      <c r="L65" s="75"/>
      <c r="M65" s="73"/>
      <c r="N65" s="76"/>
      <c r="O65" s="75"/>
      <c r="P65" s="24"/>
      <c r="Q65" s="68"/>
      <c r="R65" s="25"/>
      <c r="S65" s="28">
        <f>'[25]Расч по домам на посыпку и расч'!$H$13</f>
        <v>0.011984784101462658</v>
      </c>
      <c r="T65" s="58"/>
      <c r="U65" s="25">
        <f t="shared" si="1"/>
        <v>0.011984784101462658</v>
      </c>
      <c r="V65" s="56"/>
      <c r="W65" s="25"/>
      <c r="X65" s="33">
        <f t="shared" si="0"/>
        <v>0.015819915013930708</v>
      </c>
      <c r="Y65" s="20">
        <f t="shared" si="9"/>
        <v>0</v>
      </c>
      <c r="Z65" s="153">
        <f t="shared" si="4"/>
        <v>0</v>
      </c>
      <c r="AA65" s="153">
        <f t="shared" si="5"/>
        <v>0</v>
      </c>
      <c r="AB65" s="154">
        <f t="shared" si="6"/>
        <v>0.015100827967842949</v>
      </c>
      <c r="AC65" s="155">
        <f t="shared" si="7"/>
        <v>0</v>
      </c>
      <c r="AD65" s="19">
        <f t="shared" si="8"/>
        <v>0</v>
      </c>
    </row>
    <row r="66" spans="1:30" ht="12.75" hidden="1">
      <c r="A66" s="54"/>
      <c r="B66" s="54"/>
      <c r="C66" s="54"/>
      <c r="D66" s="54"/>
      <c r="E66" s="58"/>
      <c r="F66" s="26"/>
      <c r="G66" s="72"/>
      <c r="H66" s="58"/>
      <c r="I66" s="58"/>
      <c r="J66" s="73"/>
      <c r="K66" s="74"/>
      <c r="L66" s="75"/>
      <c r="M66" s="73"/>
      <c r="N66" s="76"/>
      <c r="O66" s="75"/>
      <c r="P66" s="24"/>
      <c r="Q66" s="68"/>
      <c r="R66" s="25"/>
      <c r="S66" s="28">
        <f>'[25]Расч по домам на посыпку и расч'!$H$13</f>
        <v>0.011984784101462658</v>
      </c>
      <c r="T66" s="58"/>
      <c r="U66" s="25">
        <f t="shared" si="1"/>
        <v>0.011984784101462658</v>
      </c>
      <c r="V66" s="56"/>
      <c r="W66" s="25"/>
      <c r="X66" s="33">
        <f t="shared" si="0"/>
        <v>0.015819915013930708</v>
      </c>
      <c r="Y66" s="20">
        <f t="shared" si="9"/>
        <v>0</v>
      </c>
      <c r="Z66" s="153">
        <f t="shared" si="4"/>
        <v>0</v>
      </c>
      <c r="AA66" s="153">
        <f t="shared" si="5"/>
        <v>0</v>
      </c>
      <c r="AB66" s="154">
        <f t="shared" si="6"/>
        <v>0.015100827967842949</v>
      </c>
      <c r="AC66" s="155">
        <f t="shared" si="7"/>
        <v>0</v>
      </c>
      <c r="AD66" s="19">
        <f t="shared" si="8"/>
        <v>0</v>
      </c>
    </row>
    <row r="67" spans="1:30" ht="12.75">
      <c r="A67" s="27" t="s">
        <v>10</v>
      </c>
      <c r="B67" s="27">
        <v>1</v>
      </c>
      <c r="C67" s="27">
        <v>2</v>
      </c>
      <c r="D67" s="27">
        <v>422.87</v>
      </c>
      <c r="E67" s="24"/>
      <c r="F67" s="26">
        <f>'[12]Расч по домам'!$Y$57</f>
        <v>0.9751179722688612</v>
      </c>
      <c r="G67" s="36">
        <f>'[11]Норм по домам'!$Q$61</f>
        <v>0.4543366083805893</v>
      </c>
      <c r="H67" s="24"/>
      <c r="I67" s="24">
        <f>'[14]Расч по домам'!$M$57</f>
        <v>0.07297248727193682</v>
      </c>
      <c r="J67" s="37">
        <f>'[16]Расч по домам'!$G$57</f>
        <v>0.0280884940533672</v>
      </c>
      <c r="K67" s="36">
        <v>0</v>
      </c>
      <c r="L67" s="24">
        <v>0</v>
      </c>
      <c r="M67" s="37">
        <v>0</v>
      </c>
      <c r="N67" s="29">
        <f>'[4]Расч. по домам на электр'!$P$60</f>
        <v>0.08796426390110924</v>
      </c>
      <c r="O67" s="24">
        <v>0</v>
      </c>
      <c r="P67" s="24">
        <f>'[18]Расч. по домам на электр'!$P$60</f>
        <v>0.10942369995506893</v>
      </c>
      <c r="Q67" s="68">
        <v>0.5</v>
      </c>
      <c r="R67" s="25">
        <v>0</v>
      </c>
      <c r="S67" s="28">
        <f>'[25]Расч по домам на посыпку и расч'!$H$13</f>
        <v>0.011984784101462658</v>
      </c>
      <c r="T67" s="24">
        <f>'[3]Расч по домам'!$M$57</f>
        <v>0.02219967996468576</v>
      </c>
      <c r="U67" s="25">
        <f t="shared" si="1"/>
        <v>2.262087989897082</v>
      </c>
      <c r="V67" s="56">
        <f t="shared" si="2"/>
        <v>2.375192389391936</v>
      </c>
      <c r="W67" s="25">
        <f t="shared" si="3"/>
        <v>2.8502308672703234</v>
      </c>
      <c r="X67" s="33">
        <f t="shared" si="0"/>
        <v>2.985956146664148</v>
      </c>
      <c r="Y67" s="20">
        <f t="shared" si="9"/>
        <v>2.5002025151494065</v>
      </c>
      <c r="Z67" s="153">
        <f t="shared" si="4"/>
        <v>1205.2771268426015</v>
      </c>
      <c r="AA67" s="153">
        <f t="shared" si="5"/>
        <v>1004.3976057021681</v>
      </c>
      <c r="AB67" s="154">
        <f t="shared" si="6"/>
        <v>2.8502308672703234</v>
      </c>
      <c r="AC67" s="155">
        <f t="shared" si="7"/>
        <v>956.569148287779</v>
      </c>
      <c r="AD67" s="19">
        <f t="shared" si="8"/>
        <v>2.9927424106338396</v>
      </c>
    </row>
    <row r="68" spans="1:30" ht="12.75">
      <c r="A68" s="27" t="s">
        <v>10</v>
      </c>
      <c r="B68" s="27">
        <v>13</v>
      </c>
      <c r="C68" s="27">
        <v>3</v>
      </c>
      <c r="D68" s="27">
        <v>886.28</v>
      </c>
      <c r="E68" s="24"/>
      <c r="F68" s="26">
        <f>'[12]Расч по домам'!$Y$58</f>
        <v>0.9490328936679152</v>
      </c>
      <c r="G68" s="36">
        <f>'[11]Норм по домам'!$Q$62</f>
        <v>0.4543366083805893</v>
      </c>
      <c r="H68" s="24"/>
      <c r="I68" s="24">
        <f>'[14]Расч по домам'!$M$58</f>
        <v>0.07297248727193684</v>
      </c>
      <c r="J68" s="37">
        <f>'[16]Расч по домам'!$G$58</f>
        <v>0.0280884940533672</v>
      </c>
      <c r="K68" s="36">
        <v>0</v>
      </c>
      <c r="L68" s="24">
        <v>0</v>
      </c>
      <c r="M68" s="37">
        <v>0</v>
      </c>
      <c r="N68" s="29">
        <f>'[4]Расч. по домам на электр'!$P$61</f>
        <v>0.11434574268581736</v>
      </c>
      <c r="O68" s="24">
        <v>0</v>
      </c>
      <c r="P68" s="24">
        <f>'[18]Расч. по домам на электр'!$P$61</f>
        <v>0.10848038994448707</v>
      </c>
      <c r="Q68" s="68">
        <v>0.5</v>
      </c>
      <c r="R68" s="25">
        <v>0</v>
      </c>
      <c r="S68" s="28">
        <f>'[25]Расч по домам на посыпку и расч'!$H$13</f>
        <v>0.011984784101462658</v>
      </c>
      <c r="T68" s="24">
        <f>'[3]Расч по домам'!$M$58</f>
        <v>0.15984462725371693</v>
      </c>
      <c r="U68" s="25">
        <f t="shared" si="1"/>
        <v>2.399086027359293</v>
      </c>
      <c r="V68" s="56">
        <f t="shared" si="2"/>
        <v>2.519040328727258</v>
      </c>
      <c r="W68" s="25">
        <f t="shared" si="3"/>
        <v>3.0228483944727094</v>
      </c>
      <c r="X68" s="33">
        <f t="shared" si="0"/>
        <v>3.166793556114267</v>
      </c>
      <c r="Y68" s="20">
        <f t="shared" si="9"/>
        <v>2.6516213986602715</v>
      </c>
      <c r="Z68" s="153">
        <f t="shared" si="4"/>
        <v>2679.090075053273</v>
      </c>
      <c r="AA68" s="153">
        <f t="shared" si="5"/>
        <v>2232.575062544394</v>
      </c>
      <c r="AB68" s="154">
        <f t="shared" si="6"/>
        <v>3.0228483944727094</v>
      </c>
      <c r="AC68" s="155">
        <f t="shared" si="7"/>
        <v>2126.261964327994</v>
      </c>
      <c r="AD68" s="19">
        <f t="shared" si="8"/>
        <v>3.173990814196345</v>
      </c>
    </row>
    <row r="69" spans="1:30" ht="12.75">
      <c r="A69" s="27" t="s">
        <v>77</v>
      </c>
      <c r="B69" s="27">
        <v>151</v>
      </c>
      <c r="C69" s="27">
        <v>1</v>
      </c>
      <c r="D69" s="27">
        <v>116</v>
      </c>
      <c r="E69" s="24"/>
      <c r="F69" s="26">
        <f>'[1]Расч по домам'!$Y$59</f>
        <v>0</v>
      </c>
      <c r="G69" s="36">
        <v>0</v>
      </c>
      <c r="H69" s="24"/>
      <c r="I69" s="24">
        <v>0</v>
      </c>
      <c r="J69" s="37">
        <f>'[5]Расч по домам'!$G$59</f>
        <v>0</v>
      </c>
      <c r="K69" s="36">
        <v>0</v>
      </c>
      <c r="L69" s="24">
        <v>0</v>
      </c>
      <c r="M69" s="37"/>
      <c r="N69" s="29">
        <f>'[4]Расч. по домам на электр'!$P$62</f>
        <v>0</v>
      </c>
      <c r="O69" s="24">
        <v>0</v>
      </c>
      <c r="P69" s="24"/>
      <c r="Q69" s="68">
        <v>0.5</v>
      </c>
      <c r="R69" s="25">
        <v>0</v>
      </c>
      <c r="S69" s="28">
        <f>'[25]Расч по домам на посыпку и расч'!$H$13</f>
        <v>0.011984784101462658</v>
      </c>
      <c r="T69" s="24">
        <f>'[3]Расч по домам'!$M$59</f>
        <v>0</v>
      </c>
      <c r="U69" s="25">
        <f t="shared" si="1"/>
        <v>0.5119847841014626</v>
      </c>
      <c r="V69" s="56">
        <f t="shared" si="2"/>
        <v>0.5375840233065358</v>
      </c>
      <c r="W69" s="25">
        <f t="shared" si="3"/>
        <v>0.6451008279678428</v>
      </c>
      <c r="X69" s="33">
        <f t="shared" si="0"/>
        <v>0.6758199150139308</v>
      </c>
      <c r="Y69" s="20">
        <f t="shared" si="9"/>
        <v>0.5658779192700377</v>
      </c>
      <c r="Z69" s="153">
        <f t="shared" si="4"/>
        <v>74.83169604426978</v>
      </c>
      <c r="AA69" s="153">
        <f t="shared" si="5"/>
        <v>62.35974670355815</v>
      </c>
      <c r="AB69" s="154">
        <f t="shared" si="6"/>
        <v>0.6451008279678428</v>
      </c>
      <c r="AC69" s="155">
        <f t="shared" si="7"/>
        <v>59.390234955769664</v>
      </c>
      <c r="AD69" s="19">
        <f t="shared" si="8"/>
        <v>0.677355869366235</v>
      </c>
    </row>
    <row r="70" spans="1:30" ht="12.75">
      <c r="A70" s="27" t="s">
        <v>80</v>
      </c>
      <c r="B70" s="27">
        <v>1</v>
      </c>
      <c r="C70" s="27">
        <v>4</v>
      </c>
      <c r="D70" s="27">
        <v>1406.27</v>
      </c>
      <c r="E70" s="24"/>
      <c r="F70" s="26">
        <f>'[12]Расч по домам'!$Y$60</f>
        <v>1.0049226374261937</v>
      </c>
      <c r="G70" s="36">
        <f>'[11]Норм по домам'!$Q$64</f>
        <v>0.4543366083805893</v>
      </c>
      <c r="H70" s="24"/>
      <c r="I70" s="24">
        <v>0</v>
      </c>
      <c r="J70" s="37">
        <f>'[16]Расч по домам'!$G$60</f>
        <v>0.0280884940533672</v>
      </c>
      <c r="K70" s="36">
        <v>0</v>
      </c>
      <c r="L70" s="24">
        <v>0</v>
      </c>
      <c r="M70" s="37">
        <v>0</v>
      </c>
      <c r="N70" s="29">
        <f>'[4]Расч. по домам на электр'!$P$63</f>
        <v>0.09442695435687902</v>
      </c>
      <c r="O70" s="24">
        <f>'[8]Расчет на дерат  и дез.'!$K$63</f>
        <v>0.018699491088719333</v>
      </c>
      <c r="P70" s="24">
        <f>'[18]Расч. по домам на электр'!$P$63</f>
        <v>0.16196036323038962</v>
      </c>
      <c r="Q70" s="68">
        <v>0.5</v>
      </c>
      <c r="R70" s="25">
        <v>0</v>
      </c>
      <c r="S70" s="28">
        <f>'[25]Расч по домам на посыпку и расч'!$H$13</f>
        <v>0.011984784101462658</v>
      </c>
      <c r="T70" s="24">
        <f>'[3]Расч по домам'!$M$60</f>
        <v>0.13431948463422078</v>
      </c>
      <c r="U70" s="25">
        <f t="shared" si="1"/>
        <v>2.408738817271822</v>
      </c>
      <c r="V70" s="56">
        <f t="shared" si="2"/>
        <v>2.529175758135413</v>
      </c>
      <c r="W70" s="25">
        <f t="shared" si="3"/>
        <v>3.0350109097624958</v>
      </c>
      <c r="X70" s="33">
        <f t="shared" si="0"/>
        <v>3.179535238798805</v>
      </c>
      <c r="Y70" s="20">
        <f t="shared" si="9"/>
        <v>2.6622902717214876</v>
      </c>
      <c r="Z70" s="153">
        <f t="shared" si="4"/>
        <v>4268.044792071705</v>
      </c>
      <c r="AA70" s="153">
        <f t="shared" si="5"/>
        <v>3556.7039933930873</v>
      </c>
      <c r="AB70" s="154">
        <f t="shared" si="6"/>
        <v>3.0350109097624958</v>
      </c>
      <c r="AC70" s="155">
        <f t="shared" si="7"/>
        <v>3387.337136564845</v>
      </c>
      <c r="AD70" s="19">
        <f t="shared" si="8"/>
        <v>3.1867614552506205</v>
      </c>
    </row>
    <row r="71" spans="1:30" ht="12.75">
      <c r="A71" s="27" t="s">
        <v>80</v>
      </c>
      <c r="B71" s="27">
        <v>2</v>
      </c>
      <c r="C71" s="27">
        <v>5</v>
      </c>
      <c r="D71" s="27">
        <v>2375.62</v>
      </c>
      <c r="E71" s="24"/>
      <c r="F71" s="26">
        <f>'[12]Расч по домам'!$Y$61</f>
        <v>0.7029574857370566</v>
      </c>
      <c r="G71" s="36">
        <f>'[11]Норм по домам'!$Q$65</f>
        <v>0.45433660838058926</v>
      </c>
      <c r="H71" s="24"/>
      <c r="I71" s="24">
        <f>'[14]Расч по домам'!$M$61</f>
        <v>0.07297248727193684</v>
      </c>
      <c r="J71" s="37">
        <f>'[16]Расч по домам'!$G$61</f>
        <v>0.028088494053367198</v>
      </c>
      <c r="K71" s="36">
        <v>0</v>
      </c>
      <c r="L71" s="24">
        <v>0</v>
      </c>
      <c r="M71" s="37">
        <v>0</v>
      </c>
      <c r="N71" s="29">
        <f>'[4]Расч. по домам на электр'!$P$64</f>
        <v>0.09969074739787229</v>
      </c>
      <c r="O71" s="24">
        <f>'[8]Расчет на дерат  и дез.'!$K$64</f>
        <v>0.008477874547837338</v>
      </c>
      <c r="P71" s="24">
        <f>'[18]Расч. по домам на электр'!$P$64</f>
        <v>0.173027672775949</v>
      </c>
      <c r="Q71" s="68">
        <v>0.5</v>
      </c>
      <c r="R71" s="25">
        <v>0</v>
      </c>
      <c r="S71" s="28">
        <f>'[25]Расч по домам на посыпку и расч'!$H$13</f>
        <v>0.011984784101462658</v>
      </c>
      <c r="T71" s="24">
        <f>'[3]Расч по домам'!$M$61</f>
        <v>0.14411486233173876</v>
      </c>
      <c r="U71" s="25">
        <f t="shared" si="1"/>
        <v>2.19565101659781</v>
      </c>
      <c r="V71" s="56">
        <f t="shared" si="2"/>
        <v>2.3054335674277007</v>
      </c>
      <c r="W71" s="25">
        <f t="shared" si="3"/>
        <v>2.7665202809132405</v>
      </c>
      <c r="X71" s="33">
        <f t="shared" si="0"/>
        <v>2.8982593419091094</v>
      </c>
      <c r="Y71" s="20">
        <f t="shared" si="9"/>
        <v>2.426772176239685</v>
      </c>
      <c r="Z71" s="153">
        <f t="shared" si="4"/>
        <v>6572.200909743112</v>
      </c>
      <c r="AA71" s="153">
        <f t="shared" si="5"/>
        <v>5476.834091452594</v>
      </c>
      <c r="AB71" s="154">
        <f t="shared" si="6"/>
        <v>2.7665202809132405</v>
      </c>
      <c r="AC71" s="155">
        <f t="shared" si="7"/>
        <v>5216.032468050089</v>
      </c>
      <c r="AD71" s="19">
        <f t="shared" si="8"/>
        <v>2.9048462949589027</v>
      </c>
    </row>
    <row r="72" spans="1:30" ht="12.75">
      <c r="A72" s="27" t="s">
        <v>80</v>
      </c>
      <c r="B72" s="27">
        <v>3</v>
      </c>
      <c r="C72" s="27">
        <v>4</v>
      </c>
      <c r="D72" s="27">
        <v>1455.85</v>
      </c>
      <c r="E72" s="24"/>
      <c r="F72" s="26">
        <f>'[12]Расч по домам'!$Y$62</f>
        <v>0.9175577516181843</v>
      </c>
      <c r="G72" s="36">
        <f>'[11]Норм по домам'!$Q$66</f>
        <v>0.4543366083805892</v>
      </c>
      <c r="H72" s="24"/>
      <c r="I72" s="24">
        <f>'[14]Расч по домам'!$M$62</f>
        <v>0.07297248727193682</v>
      </c>
      <c r="J72" s="37">
        <f>'[16]Расч по домам'!$G$62</f>
        <v>0.028088494053367198</v>
      </c>
      <c r="K72" s="36">
        <v>0</v>
      </c>
      <c r="L72" s="24">
        <v>0</v>
      </c>
      <c r="M72" s="37">
        <v>0</v>
      </c>
      <c r="N72" s="29">
        <f>'[4]Расч. по домам на электр'!$P$65</f>
        <v>0.09121117773359087</v>
      </c>
      <c r="O72" s="24">
        <f>'[8]Расчет на дерат  и дез.'!$K$65</f>
        <v>0.018627125047223275</v>
      </c>
      <c r="P72" s="24">
        <f>'[18]Расч. по домам на электр'!$P$65</f>
        <v>0.15644468866984923</v>
      </c>
      <c r="Q72" s="68">
        <v>0.5</v>
      </c>
      <c r="R72" s="25">
        <v>0</v>
      </c>
      <c r="S72" s="28">
        <f>'[25]Расч по домам на посыпку и расч'!$H$13</f>
        <v>0.011984784101462658</v>
      </c>
      <c r="T72" s="24">
        <f>'[3]Расч по домам'!$M$62</f>
        <v>0.12974513971670548</v>
      </c>
      <c r="U72" s="25">
        <f t="shared" si="1"/>
        <v>2.3809682565929093</v>
      </c>
      <c r="V72" s="56">
        <f t="shared" si="2"/>
        <v>2.5000166694225547</v>
      </c>
      <c r="W72" s="25">
        <f t="shared" si="3"/>
        <v>3.0000200033070654</v>
      </c>
      <c r="X72" s="33">
        <f t="shared" si="0"/>
        <v>3.142878098702641</v>
      </c>
      <c r="Y72" s="20">
        <f t="shared" si="9"/>
        <v>2.6315964941290053</v>
      </c>
      <c r="Z72" s="153">
        <f t="shared" si="4"/>
        <v>4367.5791218145905</v>
      </c>
      <c r="AA72" s="153">
        <f t="shared" si="5"/>
        <v>3639.649268178826</v>
      </c>
      <c r="AB72" s="154">
        <f t="shared" si="6"/>
        <v>3.0000200033070654</v>
      </c>
      <c r="AC72" s="155">
        <f t="shared" si="7"/>
        <v>3466.3326363607866</v>
      </c>
      <c r="AD72" s="19">
        <f t="shared" si="8"/>
        <v>3.150021003472419</v>
      </c>
    </row>
    <row r="73" spans="1:30" ht="12.75">
      <c r="A73" s="27" t="s">
        <v>80</v>
      </c>
      <c r="B73" s="27">
        <v>4</v>
      </c>
      <c r="C73" s="27">
        <v>5</v>
      </c>
      <c r="D73" s="27">
        <v>1771.9</v>
      </c>
      <c r="E73" s="24"/>
      <c r="F73" s="26">
        <f>'[12]Расч по домам'!$Y$63</f>
        <v>0.8359389577289915</v>
      </c>
      <c r="G73" s="36">
        <f>'[11]Норм по домам'!$Q$67</f>
        <v>0.4543366083805893</v>
      </c>
      <c r="H73" s="24"/>
      <c r="I73" s="24">
        <f>'[14]Расч по домам'!$M$63</f>
        <v>0.07297248727193684</v>
      </c>
      <c r="J73" s="37">
        <f>'[16]Расч по домам'!$G$63</f>
        <v>0.0280884940533672</v>
      </c>
      <c r="K73" s="36">
        <v>0</v>
      </c>
      <c r="L73" s="24">
        <v>0</v>
      </c>
      <c r="M73" s="37">
        <v>0</v>
      </c>
      <c r="N73" s="29">
        <f>'[4]Расч. по домам на электр'!$P$66</f>
        <v>0.08858215059748188</v>
      </c>
      <c r="O73" s="24">
        <f>'[8]Расчет на дерат  и дез.'!$K$66</f>
        <v>0</v>
      </c>
      <c r="P73" s="24">
        <f>'[18]Расч. по домам на электр'!$P$66</f>
        <v>0.15465432586489078</v>
      </c>
      <c r="Q73" s="68">
        <v>0.5</v>
      </c>
      <c r="R73" s="25">
        <v>0</v>
      </c>
      <c r="S73" s="28">
        <f>'[25]Расч по домам на посыпку и расч'!$H$13</f>
        <v>0.011984784101462658</v>
      </c>
      <c r="T73" s="24">
        <f>'[3]Расч по домам'!$M$63</f>
        <v>0.1265907984181792</v>
      </c>
      <c r="U73" s="25">
        <f t="shared" si="1"/>
        <v>2.2731486064168998</v>
      </c>
      <c r="V73" s="56">
        <f t="shared" si="2"/>
        <v>2.386806036737745</v>
      </c>
      <c r="W73" s="25">
        <f t="shared" si="3"/>
        <v>2.864167244085294</v>
      </c>
      <c r="X73" s="33">
        <f t="shared" si="0"/>
        <v>3.0005561604703077</v>
      </c>
      <c r="Y73" s="20">
        <f t="shared" si="9"/>
        <v>2.512427407092363</v>
      </c>
      <c r="Z73" s="153">
        <f t="shared" si="4"/>
        <v>5075.017939794732</v>
      </c>
      <c r="AA73" s="153">
        <f t="shared" si="5"/>
        <v>4229.18161649561</v>
      </c>
      <c r="AB73" s="154">
        <f t="shared" si="6"/>
        <v>2.864167244085294</v>
      </c>
      <c r="AC73" s="155">
        <f t="shared" si="7"/>
        <v>4027.792015710105</v>
      </c>
      <c r="AD73" s="19">
        <f t="shared" si="8"/>
        <v>3.0073756062895587</v>
      </c>
    </row>
    <row r="74" spans="1:30" ht="12.75">
      <c r="A74" s="27" t="s">
        <v>81</v>
      </c>
      <c r="B74" s="27">
        <v>73</v>
      </c>
      <c r="C74" s="27">
        <v>9</v>
      </c>
      <c r="D74" s="27">
        <v>4034.55</v>
      </c>
      <c r="E74" s="24"/>
      <c r="F74" s="26">
        <f>'[12]Расч по домам'!$Y$64</f>
        <v>0.5942657576516175</v>
      </c>
      <c r="G74" s="36">
        <f>'[11]Норм по домам'!$Q$68</f>
        <v>0.4634966083805893</v>
      </c>
      <c r="H74" s="24"/>
      <c r="I74" s="24">
        <f>'[14]Расч по домам'!$M$64</f>
        <v>0.07297248727193682</v>
      </c>
      <c r="J74" s="37">
        <f>'[16]Расч по домам'!$G$64</f>
        <v>0.0280884940533672</v>
      </c>
      <c r="K74" s="70">
        <f>'[17]Расч по домам'!$H$64</f>
        <v>0.3183193677271795</v>
      </c>
      <c r="L74" s="24">
        <f>'[15]Расч по домам'!$J$64</f>
        <v>0.3736476186935346</v>
      </c>
      <c r="M74" s="37">
        <f>'[10]Расч по домам'!$J$64</f>
        <v>0.2017263117059451</v>
      </c>
      <c r="N74" s="29">
        <f>'[4]Расч. по домам на электр'!$P$67</f>
        <v>0.0718858446376321</v>
      </c>
      <c r="O74" s="24">
        <f>'[8]Расчет на дерат  и дез.'!$K$67</f>
        <v>0.034671772564474346</v>
      </c>
      <c r="P74" s="24">
        <f>'[18]Расч. по домам на электр'!$P$67</f>
        <v>0.20898687585976128</v>
      </c>
      <c r="Q74" s="68">
        <v>0.5</v>
      </c>
      <c r="R74" s="25">
        <v>0</v>
      </c>
      <c r="S74" s="28">
        <f>'[25]Расч по домам на посыпку и расч'!$H$13</f>
        <v>0.011984784101462658</v>
      </c>
      <c r="T74" s="24">
        <f>'[3]Расч по домам'!$M$64</f>
        <v>0.06282351786444584</v>
      </c>
      <c r="U74" s="25">
        <f t="shared" si="1"/>
        <v>2.9428694405119464</v>
      </c>
      <c r="V74" s="56">
        <f>U74*1.05</f>
        <v>3.090012912537544</v>
      </c>
      <c r="W74" s="25">
        <f t="shared" si="3"/>
        <v>3.7080154950450526</v>
      </c>
      <c r="X74" s="33">
        <f t="shared" si="0"/>
        <v>3.8845876614757695</v>
      </c>
      <c r="Y74" s="20">
        <f t="shared" si="9"/>
        <v>3.252645171092152</v>
      </c>
      <c r="Z74" s="153">
        <f t="shared" si="4"/>
        <v>14960.173915534018</v>
      </c>
      <c r="AA74" s="153">
        <f t="shared" si="5"/>
        <v>12466.811596278349</v>
      </c>
      <c r="AB74" s="154">
        <f t="shared" si="6"/>
        <v>2.581961939405461</v>
      </c>
      <c r="AC74" s="155">
        <f t="shared" si="7"/>
        <v>11873.153901217474</v>
      </c>
      <c r="AD74" s="19">
        <f t="shared" si="8"/>
        <v>3.893416269797305</v>
      </c>
    </row>
    <row r="75" spans="1:30" ht="12.75">
      <c r="A75" s="27" t="s">
        <v>81</v>
      </c>
      <c r="B75" s="27">
        <v>75</v>
      </c>
      <c r="C75" s="27">
        <v>9</v>
      </c>
      <c r="D75" s="27">
        <v>6132.06</v>
      </c>
      <c r="E75" s="24"/>
      <c r="F75" s="26">
        <f>'[12]Расч по домам'!$Y$65</f>
        <v>0.4826390700678075</v>
      </c>
      <c r="G75" s="36">
        <f>'[11]Норм по домам'!$Q$69</f>
        <v>0.4634966083805893</v>
      </c>
      <c r="H75" s="24"/>
      <c r="I75" s="24">
        <f>'[14]Расч по домам'!$M$65</f>
        <v>0.07297248727193682</v>
      </c>
      <c r="J75" s="37">
        <f>'[16]Расч по домам'!$G$65</f>
        <v>0.028088494053367205</v>
      </c>
      <c r="K75" s="70">
        <f>'[17]Расч по домам'!$H$65</f>
        <v>0.3183193677271795</v>
      </c>
      <c r="L75" s="24">
        <f>'[15]Расч по домам'!$J$65</f>
        <v>0.36875862271406346</v>
      </c>
      <c r="M75" s="37">
        <f>'[10]Расч по домам'!$J$65</f>
        <v>0.23800000000000002</v>
      </c>
      <c r="N75" s="29">
        <f>'[4]Расч. по домам на электр'!$P$68</f>
        <v>0.07057832958649098</v>
      </c>
      <c r="O75" s="24">
        <f>'[8]Расчет на дерат  и дез.'!$K$68</f>
        <v>0.03482040836738931</v>
      </c>
      <c r="P75" s="24">
        <f>'[18]Расч. по домам на электр'!$P$68</f>
        <v>0.20625238500601753</v>
      </c>
      <c r="Q75" s="68">
        <v>0.5</v>
      </c>
      <c r="R75" s="25">
        <v>0</v>
      </c>
      <c r="S75" s="28">
        <f>'[25]Расч по домам на посыпку и расч'!$H$13</f>
        <v>0.011984784101462658</v>
      </c>
      <c r="T75" s="24">
        <f>'[3]Расч по домам'!$M$65</f>
        <v>0.062001502920715046</v>
      </c>
      <c r="U75" s="25">
        <f t="shared" si="1"/>
        <v>2.8579120601970196</v>
      </c>
      <c r="V75" s="56">
        <f t="shared" si="2"/>
        <v>3.0008076632068708</v>
      </c>
      <c r="W75" s="25">
        <f>V75*1.2</f>
        <v>3.600969195848245</v>
      </c>
      <c r="X75" s="33">
        <f t="shared" si="0"/>
        <v>3.7724439194600663</v>
      </c>
      <c r="Y75" s="20">
        <f t="shared" si="9"/>
        <v>3.1587449086388113</v>
      </c>
      <c r="Z75" s="153">
        <f t="shared" si="4"/>
        <v>22081.35916709319</v>
      </c>
      <c r="AA75" s="153">
        <f t="shared" si="5"/>
        <v>18401.132639244326</v>
      </c>
      <c r="AB75" s="154">
        <f t="shared" si="6"/>
        <v>2.4353709278922784</v>
      </c>
      <c r="AC75" s="155">
        <f t="shared" si="7"/>
        <v>17524.888227851738</v>
      </c>
      <c r="AD75" s="19">
        <f t="shared" si="8"/>
        <v>3.781017655640657</v>
      </c>
    </row>
    <row r="76" spans="1:30" ht="12.75">
      <c r="A76" s="27" t="s">
        <v>81</v>
      </c>
      <c r="B76" s="27">
        <v>77</v>
      </c>
      <c r="C76" s="27">
        <v>9</v>
      </c>
      <c r="D76" s="27">
        <v>6118.77</v>
      </c>
      <c r="E76" s="24"/>
      <c r="F76" s="26">
        <f>'[12]Расч по домам'!$Y$66</f>
        <v>0.4492841135936362</v>
      </c>
      <c r="G76" s="36">
        <f>'[11]Норм по домам'!$Q$70</f>
        <v>0.4634966083805893</v>
      </c>
      <c r="H76" s="24"/>
      <c r="I76" s="24">
        <f>'[14]Расч по домам'!$M$66</f>
        <v>0.07297248727193684</v>
      </c>
      <c r="J76" s="37">
        <f>'[16]Расч по домам'!$G$67</f>
        <v>0.0280884940533672</v>
      </c>
      <c r="K76" s="70">
        <f>'[17]Расч по домам'!$H$66</f>
        <v>0.3183193677271795</v>
      </c>
      <c r="L76" s="24">
        <f>'[15]Расч по домам'!$J$66</f>
        <v>0.3695595683446183</v>
      </c>
      <c r="M76" s="37">
        <f>'[10]Расч по домам'!$J$66</f>
        <v>0.238</v>
      </c>
      <c r="N76" s="29">
        <f>'[4]Расч. по домам на электр'!$P$69</f>
        <v>0.06835254377152165</v>
      </c>
      <c r="O76" s="24">
        <f>'[8]Расчет на дерат  и дез.'!$K$69</f>
        <v>0.03342474604100715</v>
      </c>
      <c r="P76" s="24">
        <f>'[18]Расч. по домам на электр'!$P$69</f>
        <v>0.20670036625007965</v>
      </c>
      <c r="Q76" s="68">
        <v>0.5</v>
      </c>
      <c r="R76" s="25">
        <v>0</v>
      </c>
      <c r="S76" s="28">
        <f>'[25]Расч по домам на посыпку и расч'!$H$13</f>
        <v>0.011984784101462658</v>
      </c>
      <c r="T76" s="24">
        <f>'[3]Расч по домам'!$M$66</f>
        <v>0.062136170504856356</v>
      </c>
      <c r="U76" s="25">
        <f t="shared" si="1"/>
        <v>2.822319250040255</v>
      </c>
      <c r="V76" s="56">
        <f t="shared" si="2"/>
        <v>2.963435212542268</v>
      </c>
      <c r="W76" s="25">
        <f>V76*1.2</f>
        <v>3.556122255050721</v>
      </c>
      <c r="X76" s="33">
        <f t="shared" si="0"/>
        <v>3.7254614100531365</v>
      </c>
      <c r="Y76" s="20">
        <f t="shared" si="9"/>
        <v>3.1194054868865977</v>
      </c>
      <c r="Z76" s="153">
        <f t="shared" si="4"/>
        <v>21759.094170536704</v>
      </c>
      <c r="AA76" s="153">
        <f t="shared" si="5"/>
        <v>18132.578475447255</v>
      </c>
      <c r="AB76" s="154">
        <f t="shared" si="6"/>
        <v>2.3895147956002556</v>
      </c>
      <c r="AC76" s="155">
        <f t="shared" si="7"/>
        <v>17269.122357568813</v>
      </c>
      <c r="AD76" s="19">
        <f t="shared" si="8"/>
        <v>3.7339283678032573</v>
      </c>
    </row>
    <row r="77" spans="1:30" ht="12.75">
      <c r="A77" s="27" t="s">
        <v>81</v>
      </c>
      <c r="B77" s="27">
        <v>79</v>
      </c>
      <c r="C77" s="27">
        <v>9</v>
      </c>
      <c r="D77" s="27">
        <v>6093.73</v>
      </c>
      <c r="E77" s="24"/>
      <c r="F77" s="26">
        <f>'[12]Расч по домам'!$Y$67</f>
        <v>0.4508208154064369</v>
      </c>
      <c r="G77" s="36">
        <f>'[11]Норм по домам'!$Q$71</f>
        <v>0.46349660838058937</v>
      </c>
      <c r="H77" s="24"/>
      <c r="I77" s="24">
        <f>'[14]Расч по домам'!$M$67</f>
        <v>0.07297248727193684</v>
      </c>
      <c r="J77" s="37">
        <f>'[16]Расч по домам'!$G$67</f>
        <v>0.0280884940533672</v>
      </c>
      <c r="K77" s="70">
        <f>'[17]Расч по домам'!$H$67</f>
        <v>0.3183193677271795</v>
      </c>
      <c r="L77" s="24">
        <f>'[15]Расч по домам'!$J$67</f>
        <v>0.3710781409744114</v>
      </c>
      <c r="M77" s="37">
        <f>'[10]Расч по домам'!$J$67</f>
        <v>0.238</v>
      </c>
      <c r="N77" s="29">
        <f>'[4]Расч. по домам на электр'!$P$70</f>
        <v>0.07102227235603448</v>
      </c>
      <c r="O77" s="24">
        <f>'[8]Расчет на дерат  и дез.'!$K$70</f>
        <v>0.035190953105350364</v>
      </c>
      <c r="P77" s="24">
        <f>'[18]Расч. по домам на электр'!$P$70</f>
        <v>0.20754972734269486</v>
      </c>
      <c r="Q77" s="68">
        <v>0.5</v>
      </c>
      <c r="R77" s="25">
        <v>0</v>
      </c>
      <c r="S77" s="28">
        <f>'[25]Расч по домам на посыпку и расч'!$H$13</f>
        <v>0.011984784101462658</v>
      </c>
      <c r="T77" s="24">
        <f>'[3]Расч по домам'!$M$67</f>
        <v>0.06239149683363063</v>
      </c>
      <c r="U77" s="25">
        <f t="shared" si="1"/>
        <v>2.830915147553094</v>
      </c>
      <c r="V77" s="56">
        <f t="shared" si="2"/>
        <v>2.9724609049307484</v>
      </c>
      <c r="W77" s="25">
        <f t="shared" si="3"/>
        <v>3.566953085916898</v>
      </c>
      <c r="X77" s="33">
        <f t="shared" si="0"/>
        <v>3.736807994770084</v>
      </c>
      <c r="Y77" s="20">
        <f t="shared" si="9"/>
        <v>3.1289062157165772</v>
      </c>
      <c r="Z77" s="153">
        <f t="shared" si="4"/>
        <v>21736.049028244375</v>
      </c>
      <c r="AA77" s="153">
        <f t="shared" si="5"/>
        <v>18113.37419020365</v>
      </c>
      <c r="AB77" s="154">
        <f t="shared" si="6"/>
        <v>2.3984322249528938</v>
      </c>
      <c r="AC77" s="155">
        <f t="shared" si="7"/>
        <v>17250.832562098713</v>
      </c>
      <c r="AD77" s="19">
        <f t="shared" si="8"/>
        <v>3.745300740212743</v>
      </c>
    </row>
    <row r="78" spans="1:30" ht="12.75">
      <c r="A78" s="27" t="s">
        <v>81</v>
      </c>
      <c r="B78" s="27">
        <v>81</v>
      </c>
      <c r="C78" s="27">
        <v>9</v>
      </c>
      <c r="D78" s="27">
        <v>12954.8</v>
      </c>
      <c r="E78" s="24"/>
      <c r="F78" s="26">
        <f>'[12]Расч по домам'!$Y$68</f>
        <v>0.3180983220036846</v>
      </c>
      <c r="G78" s="36">
        <f>'[11]Норм по домам'!$Q$72</f>
        <v>0.46349660838058937</v>
      </c>
      <c r="H78" s="24"/>
      <c r="I78" s="24">
        <f>'[14]Расч по домам'!$M$68</f>
        <v>0.07297248727193684</v>
      </c>
      <c r="J78" s="37">
        <f>'[16]Расч по домам'!$G$68</f>
        <v>0.0280884940533672</v>
      </c>
      <c r="K78" s="70">
        <f>'[17]Расч по домам'!$H$68</f>
        <v>0.3183193677271795</v>
      </c>
      <c r="L78" s="24">
        <f>'[15]Расч по домам'!$J$68</f>
        <v>0.3490984036804891</v>
      </c>
      <c r="M78" s="37">
        <f>'[10]Расч по домам'!$J$68</f>
        <v>0.238</v>
      </c>
      <c r="N78" s="29">
        <f>'[4]Расч. по домам на электр'!$P$71</f>
        <v>0.06590627217036493</v>
      </c>
      <c r="O78" s="24">
        <f>'[8]Расчет на дерат  и дез.'!$K$71</f>
        <v>0.024981345395786378</v>
      </c>
      <c r="P78" s="24">
        <f>'[18]Расч. по домам на электр'!$P$71</f>
        <v>0.19525612128323094</v>
      </c>
      <c r="Q78" s="68">
        <v>0.5</v>
      </c>
      <c r="R78" s="25">
        <v>0</v>
      </c>
      <c r="S78" s="28">
        <f>'[25]Расч по домам на посыпку и расч'!$H$13</f>
        <v>0.011984784101462658</v>
      </c>
      <c r="T78" s="24">
        <f>'[3]Расч по домам'!$M$68</f>
        <v>0.05869591749776144</v>
      </c>
      <c r="U78" s="25">
        <f t="shared" si="1"/>
        <v>2.644898123565853</v>
      </c>
      <c r="V78" s="56">
        <f t="shared" si="2"/>
        <v>2.777143029744146</v>
      </c>
      <c r="W78" s="25">
        <f t="shared" si="3"/>
        <v>3.332571635692975</v>
      </c>
      <c r="X78" s="33">
        <f t="shared" si="0"/>
        <v>3.4912655231069265</v>
      </c>
      <c r="Y78" s="20">
        <f t="shared" si="9"/>
        <v>2.9233084523622592</v>
      </c>
      <c r="Z78" s="153">
        <f t="shared" si="4"/>
        <v>43172.79902607535</v>
      </c>
      <c r="AA78" s="153">
        <f t="shared" si="5"/>
        <v>35977.33252172946</v>
      </c>
      <c r="AB78" s="154">
        <f t="shared" si="6"/>
        <v>2.1917452437193123</v>
      </c>
      <c r="AC78" s="155">
        <f t="shared" si="7"/>
        <v>34264.126211170915</v>
      </c>
      <c r="AD78" s="19">
        <f t="shared" si="8"/>
        <v>3.4992002174776236</v>
      </c>
    </row>
    <row r="79" spans="1:30" ht="12.75">
      <c r="A79" s="27" t="s">
        <v>81</v>
      </c>
      <c r="B79" s="27">
        <v>54</v>
      </c>
      <c r="C79" s="27">
        <v>9</v>
      </c>
      <c r="D79" s="27">
        <v>11743.05</v>
      </c>
      <c r="E79" s="24"/>
      <c r="F79" s="26">
        <f>'[12]Расч по домам'!$Y$69</f>
        <v>0.4266602042683402</v>
      </c>
      <c r="G79" s="36">
        <f>'[11]Норм по домам'!$Q$73</f>
        <v>0.46349660838058926</v>
      </c>
      <c r="H79" s="24"/>
      <c r="I79" s="24">
        <f>'[14]Расч по домам'!$M$69</f>
        <v>0.07297248727193682</v>
      </c>
      <c r="J79" s="37">
        <f>'[16]Расч по домам'!$G$69</f>
        <v>0.028088494053367205</v>
      </c>
      <c r="K79" s="70">
        <f>'[17]Расч по домам'!$H$69</f>
        <v>0.3183193677271795</v>
      </c>
      <c r="L79" s="24">
        <f>'[15]Расч по домам'!$J$69</f>
        <v>0.38512141223958</v>
      </c>
      <c r="M79" s="37">
        <f>'[10]Расч по домам'!$J$69</f>
        <v>0.238</v>
      </c>
      <c r="N79" s="29">
        <f>'[4]Расч. по домам на электр'!$P$72</f>
        <v>0.07053769882082858</v>
      </c>
      <c r="O79" s="24">
        <f>'[8]Расчет на дерат  и дез.'!$K$72</f>
        <v>0.029583810565965974</v>
      </c>
      <c r="P79" s="24">
        <f>'[18]Расч. по домам на электр'!$P$72</f>
        <v>0.21540434554906945</v>
      </c>
      <c r="Q79" s="68">
        <v>0.5</v>
      </c>
      <c r="R79" s="25">
        <v>0</v>
      </c>
      <c r="S79" s="28">
        <f>'[25]Расч по домам на посыпку и расч'!$H$13</f>
        <v>0.011984784101462658</v>
      </c>
      <c r="T79" s="24">
        <f>'[3]Расч по домам'!$M$69</f>
        <v>0.06475267260209229</v>
      </c>
      <c r="U79" s="25">
        <f t="shared" si="1"/>
        <v>2.824921885580412</v>
      </c>
      <c r="V79" s="56">
        <f t="shared" si="2"/>
        <v>2.9661679798594327</v>
      </c>
      <c r="W79" s="25">
        <f t="shared" si="3"/>
        <v>3.5594015758313193</v>
      </c>
      <c r="X79" s="33">
        <f t="shared" si="0"/>
        <v>3.728896888966144</v>
      </c>
      <c r="Y79" s="20">
        <f t="shared" si="9"/>
        <v>3.1222820840625607</v>
      </c>
      <c r="Z79" s="153">
        <f t="shared" si="4"/>
        <v>41798.23067506597</v>
      </c>
      <c r="AA79" s="153">
        <f t="shared" si="5"/>
        <v>34831.85889588831</v>
      </c>
      <c r="AB79" s="154">
        <f t="shared" si="6"/>
        <v>2.3731861930732023</v>
      </c>
      <c r="AC79" s="155">
        <f t="shared" si="7"/>
        <v>33173.198948465055</v>
      </c>
      <c r="AD79" s="19">
        <f t="shared" si="8"/>
        <v>3.7373716546228857</v>
      </c>
    </row>
    <row r="80" spans="1:30" ht="12.75">
      <c r="A80" s="27" t="s">
        <v>81</v>
      </c>
      <c r="B80" s="27">
        <v>56</v>
      </c>
      <c r="C80" s="27">
        <v>9</v>
      </c>
      <c r="D80" s="27">
        <v>7953.7</v>
      </c>
      <c r="E80" s="24"/>
      <c r="F80" s="26">
        <f>'[12]Расч по домам'!$Y$72</f>
        <v>0.3336007608031482</v>
      </c>
      <c r="G80" s="36">
        <f>'[11]Норм по домам'!$Q$74</f>
        <v>0.4634966083805892</v>
      </c>
      <c r="H80" s="24"/>
      <c r="I80" s="24">
        <f>'[14]Расч по домам'!$M$72</f>
        <v>0.07297248727193684</v>
      </c>
      <c r="J80" s="37">
        <f>'[16]Расч по домам'!$G$72</f>
        <v>0.028088494053367198</v>
      </c>
      <c r="K80" s="70">
        <f>'[17]Расч по домам'!$H$72</f>
        <v>0.3183193677271795</v>
      </c>
      <c r="L80" s="24">
        <f>'[15]Расч по домам'!$J$72</f>
        <v>0.37906886103322984</v>
      </c>
      <c r="M80" s="37">
        <f>'[10]Расч по домам'!$J$72</f>
        <v>0.23800000000000002</v>
      </c>
      <c r="N80" s="29">
        <f>'[4]Расч. по домам на электр'!$P$73</f>
        <v>0.06824505445958137</v>
      </c>
      <c r="O80" s="24">
        <f>'[8]Расчет на дерат  и дез.'!$K$73</f>
        <v>0.03497166936981112</v>
      </c>
      <c r="P80" s="24">
        <f>'[18]Расч. по домам на электр'!$P$73</f>
        <v>0.2120190603115531</v>
      </c>
      <c r="Q80" s="68">
        <v>0.5</v>
      </c>
      <c r="R80" s="25">
        <v>0</v>
      </c>
      <c r="S80" s="28">
        <f>'[25]Расч по домам на посыпку и расч'!$H$13</f>
        <v>0.011984784101462658</v>
      </c>
      <c r="T80" s="24">
        <f>'[3]Расч по домам'!$M$72</f>
        <v>0.06373502244238531</v>
      </c>
      <c r="U80" s="25">
        <f t="shared" si="1"/>
        <v>2.7245021699542447</v>
      </c>
      <c r="V80" s="56">
        <f t="shared" si="2"/>
        <v>2.860727278451957</v>
      </c>
      <c r="W80" s="25">
        <f t="shared" si="3"/>
        <v>3.432872734142348</v>
      </c>
      <c r="X80" s="33">
        <f aca="true" t="shared" si="10" ref="X80:X104">U80*1.1*1.2</f>
        <v>3.5963428643396034</v>
      </c>
      <c r="Y80" s="20">
        <f t="shared" si="9"/>
        <v>3.0112918720546915</v>
      </c>
      <c r="Z80" s="153">
        <f t="shared" si="4"/>
        <v>27304.03986554799</v>
      </c>
      <c r="AA80" s="153">
        <f t="shared" si="5"/>
        <v>22753.366554623328</v>
      </c>
      <c r="AB80" s="154">
        <f t="shared" si="6"/>
        <v>2.254283565904232</v>
      </c>
      <c r="AC80" s="155">
        <f t="shared" si="7"/>
        <v>21669.872909165075</v>
      </c>
      <c r="AD80" s="19">
        <f t="shared" si="8"/>
        <v>3.6045163708494656</v>
      </c>
    </row>
    <row r="81" spans="1:30" ht="0.75" customHeight="1">
      <c r="A81" s="27"/>
      <c r="B81" s="27"/>
      <c r="C81" s="27"/>
      <c r="D81" s="27"/>
      <c r="E81" s="24"/>
      <c r="F81" s="26"/>
      <c r="G81" s="36"/>
      <c r="H81" s="24"/>
      <c r="I81" s="24"/>
      <c r="J81" s="37"/>
      <c r="K81" s="36"/>
      <c r="L81" s="24"/>
      <c r="M81" s="37"/>
      <c r="N81" s="29"/>
      <c r="O81" s="24"/>
      <c r="P81" s="24"/>
      <c r="Q81" s="68"/>
      <c r="R81" s="25"/>
      <c r="S81" s="28">
        <f>'[25]Расч по домам на посыпку и расч'!$H$13</f>
        <v>0.011984784101462658</v>
      </c>
      <c r="T81" s="24"/>
      <c r="U81" s="25">
        <f t="shared" si="1"/>
        <v>0.011984784101462658</v>
      </c>
      <c r="V81" s="56"/>
      <c r="W81" s="25"/>
      <c r="X81" s="33">
        <f t="shared" si="10"/>
        <v>0.015819915013930708</v>
      </c>
      <c r="Y81" s="20">
        <f t="shared" si="9"/>
        <v>0</v>
      </c>
      <c r="Z81" s="153">
        <f t="shared" si="4"/>
        <v>0</v>
      </c>
      <c r="AA81" s="153">
        <f t="shared" si="5"/>
        <v>0</v>
      </c>
      <c r="AB81" s="154">
        <f t="shared" si="6"/>
        <v>0.015100827967842949</v>
      </c>
      <c r="AC81" s="155">
        <f t="shared" si="7"/>
        <v>0</v>
      </c>
      <c r="AD81" s="19">
        <f t="shared" si="8"/>
        <v>0</v>
      </c>
    </row>
    <row r="82" spans="1:30" ht="12.75" hidden="1">
      <c r="A82" s="27"/>
      <c r="B82" s="27"/>
      <c r="C82" s="27"/>
      <c r="D82" s="27"/>
      <c r="E82" s="24"/>
      <c r="F82" s="26"/>
      <c r="G82" s="36"/>
      <c r="H82" s="24"/>
      <c r="I82" s="24"/>
      <c r="J82" s="37"/>
      <c r="K82" s="36"/>
      <c r="L82" s="24"/>
      <c r="M82" s="37"/>
      <c r="N82" s="29"/>
      <c r="O82" s="24"/>
      <c r="P82" s="24"/>
      <c r="Q82" s="68"/>
      <c r="R82" s="25"/>
      <c r="S82" s="28">
        <f>'[25]Расч по домам на посыпку и расч'!$H$13</f>
        <v>0.011984784101462658</v>
      </c>
      <c r="T82" s="24"/>
      <c r="U82" s="25">
        <f t="shared" si="1"/>
        <v>0.011984784101462658</v>
      </c>
      <c r="V82" s="56"/>
      <c r="W82" s="25"/>
      <c r="X82" s="33">
        <f t="shared" si="10"/>
        <v>0.015819915013930708</v>
      </c>
      <c r="Y82" s="20">
        <f t="shared" si="9"/>
        <v>0</v>
      </c>
      <c r="Z82" s="153">
        <f t="shared" si="4"/>
        <v>0</v>
      </c>
      <c r="AA82" s="153">
        <f t="shared" si="5"/>
        <v>0</v>
      </c>
      <c r="AB82" s="154">
        <f t="shared" si="6"/>
        <v>0.015100827967842949</v>
      </c>
      <c r="AC82" s="155">
        <f t="shared" si="7"/>
        <v>0</v>
      </c>
      <c r="AD82" s="19">
        <f t="shared" si="8"/>
        <v>0</v>
      </c>
    </row>
    <row r="83" spans="1:30" ht="12.75" hidden="1">
      <c r="A83" s="27"/>
      <c r="B83" s="27"/>
      <c r="C83" s="27"/>
      <c r="D83" s="27"/>
      <c r="E83" s="24"/>
      <c r="F83" s="26"/>
      <c r="G83" s="36"/>
      <c r="H83" s="24"/>
      <c r="I83" s="24"/>
      <c r="J83" s="37"/>
      <c r="K83" s="36"/>
      <c r="L83" s="24"/>
      <c r="M83" s="37"/>
      <c r="N83" s="29"/>
      <c r="O83" s="24"/>
      <c r="P83" s="24"/>
      <c r="Q83" s="68"/>
      <c r="R83" s="25"/>
      <c r="S83" s="28">
        <f>'[25]Расч по домам на посыпку и расч'!$H$13</f>
        <v>0.011984784101462658</v>
      </c>
      <c r="T83" s="24"/>
      <c r="U83" s="25">
        <f t="shared" si="1"/>
        <v>0.011984784101462658</v>
      </c>
      <c r="V83" s="56"/>
      <c r="W83" s="25"/>
      <c r="X83" s="33">
        <f t="shared" si="10"/>
        <v>0.015819915013930708</v>
      </c>
      <c r="Y83" s="20">
        <f t="shared" si="9"/>
        <v>0</v>
      </c>
      <c r="Z83" s="153">
        <f t="shared" si="4"/>
        <v>0</v>
      </c>
      <c r="AA83" s="153">
        <f t="shared" si="5"/>
        <v>0</v>
      </c>
      <c r="AB83" s="154">
        <f t="shared" si="6"/>
        <v>0.015100827967842949</v>
      </c>
      <c r="AC83" s="155">
        <f t="shared" si="7"/>
        <v>0</v>
      </c>
      <c r="AD83" s="19">
        <f t="shared" si="8"/>
        <v>0</v>
      </c>
    </row>
    <row r="84" spans="1:30" ht="12.75" hidden="1">
      <c r="A84" s="27"/>
      <c r="B84" s="27"/>
      <c r="C84" s="27"/>
      <c r="D84" s="27"/>
      <c r="E84" s="24"/>
      <c r="F84" s="26"/>
      <c r="G84" s="36"/>
      <c r="H84" s="24"/>
      <c r="I84" s="24"/>
      <c r="J84" s="37"/>
      <c r="K84" s="36"/>
      <c r="L84" s="24"/>
      <c r="M84" s="37"/>
      <c r="N84" s="29"/>
      <c r="O84" s="24"/>
      <c r="P84" s="24"/>
      <c r="Q84" s="68"/>
      <c r="R84" s="25"/>
      <c r="S84" s="28">
        <f>'[25]Расч по домам на посыпку и расч'!$H$13</f>
        <v>0.011984784101462658</v>
      </c>
      <c r="T84" s="24"/>
      <c r="U84" s="25">
        <f t="shared" si="1"/>
        <v>0.011984784101462658</v>
      </c>
      <c r="V84" s="56"/>
      <c r="W84" s="25"/>
      <c r="X84" s="33">
        <f t="shared" si="10"/>
        <v>0.015819915013930708</v>
      </c>
      <c r="Y84" s="20">
        <f t="shared" si="9"/>
        <v>0</v>
      </c>
      <c r="Z84" s="153">
        <f t="shared" si="4"/>
        <v>0</v>
      </c>
      <c r="AA84" s="153">
        <f t="shared" si="5"/>
        <v>0</v>
      </c>
      <c r="AB84" s="154">
        <f t="shared" si="6"/>
        <v>0.015100827967842949</v>
      </c>
      <c r="AC84" s="155">
        <f t="shared" si="7"/>
        <v>0</v>
      </c>
      <c r="AD84" s="19">
        <f t="shared" si="8"/>
        <v>0</v>
      </c>
    </row>
    <row r="85" spans="1:30" ht="12.75" hidden="1">
      <c r="A85" s="27"/>
      <c r="B85" s="27"/>
      <c r="C85" s="27"/>
      <c r="D85" s="27"/>
      <c r="E85" s="24"/>
      <c r="F85" s="26"/>
      <c r="G85" s="36"/>
      <c r="H85" s="24"/>
      <c r="I85" s="24"/>
      <c r="J85" s="37"/>
      <c r="K85" s="36"/>
      <c r="L85" s="24"/>
      <c r="M85" s="37"/>
      <c r="N85" s="29"/>
      <c r="O85" s="24"/>
      <c r="P85" s="24"/>
      <c r="Q85" s="68"/>
      <c r="R85" s="25"/>
      <c r="S85" s="28">
        <f>'[25]Расч по домам на посыпку и расч'!$H$13</f>
        <v>0.011984784101462658</v>
      </c>
      <c r="T85" s="24"/>
      <c r="U85" s="25">
        <f t="shared" si="1"/>
        <v>0.011984784101462658</v>
      </c>
      <c r="V85" s="56"/>
      <c r="W85" s="25"/>
      <c r="X85" s="33">
        <f t="shared" si="10"/>
        <v>0.015819915013930708</v>
      </c>
      <c r="Y85" s="20">
        <f t="shared" si="9"/>
        <v>0</v>
      </c>
      <c r="Z85" s="153">
        <f t="shared" si="4"/>
        <v>0</v>
      </c>
      <c r="AA85" s="153">
        <f t="shared" si="5"/>
        <v>0</v>
      </c>
      <c r="AB85" s="154">
        <f t="shared" si="6"/>
        <v>0.015100827967842949</v>
      </c>
      <c r="AC85" s="155">
        <f t="shared" si="7"/>
        <v>0</v>
      </c>
      <c r="AD85" s="19">
        <f t="shared" si="8"/>
        <v>0</v>
      </c>
    </row>
    <row r="86" spans="1:30" ht="12.75" hidden="1">
      <c r="A86" s="27"/>
      <c r="B86" s="27"/>
      <c r="C86" s="27"/>
      <c r="D86" s="27"/>
      <c r="E86" s="24"/>
      <c r="F86" s="26"/>
      <c r="G86" s="36"/>
      <c r="H86" s="24"/>
      <c r="I86" s="24"/>
      <c r="J86" s="37"/>
      <c r="K86" s="36"/>
      <c r="L86" s="24"/>
      <c r="M86" s="37"/>
      <c r="N86" s="29"/>
      <c r="O86" s="24"/>
      <c r="P86" s="24"/>
      <c r="Q86" s="68"/>
      <c r="R86" s="25"/>
      <c r="S86" s="28">
        <f>'[25]Расч по домам на посыпку и расч'!$H$13</f>
        <v>0.011984784101462658</v>
      </c>
      <c r="T86" s="24"/>
      <c r="U86" s="25">
        <f t="shared" si="1"/>
        <v>0.011984784101462658</v>
      </c>
      <c r="V86" s="56"/>
      <c r="W86" s="25"/>
      <c r="X86" s="33">
        <f t="shared" si="10"/>
        <v>0.015819915013930708</v>
      </c>
      <c r="Y86" s="20">
        <f t="shared" si="9"/>
        <v>0</v>
      </c>
      <c r="Z86" s="153">
        <f t="shared" si="4"/>
        <v>0</v>
      </c>
      <c r="AA86" s="153">
        <f t="shared" si="5"/>
        <v>0</v>
      </c>
      <c r="AB86" s="154">
        <f t="shared" si="6"/>
        <v>0.015100827967842949</v>
      </c>
      <c r="AC86" s="155">
        <f t="shared" si="7"/>
        <v>0</v>
      </c>
      <c r="AD86" s="19">
        <f t="shared" si="8"/>
        <v>0</v>
      </c>
    </row>
    <row r="87" spans="1:30" ht="12.75">
      <c r="A87" s="27" t="s">
        <v>82</v>
      </c>
      <c r="B87" s="27">
        <v>40</v>
      </c>
      <c r="C87" s="27">
        <v>4</v>
      </c>
      <c r="D87" s="27">
        <v>1488.2</v>
      </c>
      <c r="E87" s="24"/>
      <c r="F87" s="26">
        <f>'[12]Расч по домам'!$Y$79</f>
        <v>0.8643801951350627</v>
      </c>
      <c r="G87" s="36">
        <f>'[11]Норм по домам'!$Q$81</f>
        <v>0.4543366083805893</v>
      </c>
      <c r="H87" s="24"/>
      <c r="I87" s="24">
        <f>'[14]Расч по домам'!$M$79</f>
        <v>0.07297248727193684</v>
      </c>
      <c r="J87" s="37">
        <f>'[16]Расч по домам'!$G$79</f>
        <v>0.0280884940533672</v>
      </c>
      <c r="K87" s="36">
        <v>0</v>
      </c>
      <c r="L87" s="24">
        <v>0</v>
      </c>
      <c r="M87" s="37">
        <v>0</v>
      </c>
      <c r="N87" s="29">
        <f>'[4]Расч. по домам на электр'!$P$80</f>
        <v>0.10298583338353669</v>
      </c>
      <c r="O87" s="24">
        <f>'[8]Расчет на дерат  и дез.'!$K$80</f>
        <v>0.03462034672759037</v>
      </c>
      <c r="P87" s="24">
        <f>'[18]Расч. по домам на электр'!$P$80</f>
        <v>0.22956591855933345</v>
      </c>
      <c r="Q87" s="68">
        <v>0.6</v>
      </c>
      <c r="R87" s="25">
        <v>0</v>
      </c>
      <c r="S87" s="28">
        <f>'[25]Расч по домам на посыпку и расч'!$H$13</f>
        <v>0.011984784101462658</v>
      </c>
      <c r="T87" s="24">
        <f>'[3]Расч по домам'!$M$79</f>
        <v>0.20042264260668777</v>
      </c>
      <c r="U87" s="25">
        <f t="shared" si="1"/>
        <v>2.5993573102195673</v>
      </c>
      <c r="V87" s="56">
        <f t="shared" si="2"/>
        <v>2.729325175730546</v>
      </c>
      <c r="W87" s="25">
        <f t="shared" si="3"/>
        <v>3.275190210876655</v>
      </c>
      <c r="X87" s="33">
        <f t="shared" si="10"/>
        <v>3.431151649489829</v>
      </c>
      <c r="Y87" s="20">
        <f t="shared" si="9"/>
        <v>2.8729738691900484</v>
      </c>
      <c r="Z87" s="153">
        <f t="shared" si="4"/>
        <v>4874.138071826638</v>
      </c>
      <c r="AA87" s="153">
        <f t="shared" si="5"/>
        <v>4061.7817265221984</v>
      </c>
      <c r="AB87" s="154">
        <f t="shared" si="6"/>
        <v>3.275190210876655</v>
      </c>
      <c r="AC87" s="155">
        <f t="shared" si="7"/>
        <v>3868.36354906876</v>
      </c>
      <c r="AD87" s="19">
        <f t="shared" si="8"/>
        <v>3.438949721420488</v>
      </c>
    </row>
    <row r="88" spans="1:30" ht="12.75">
      <c r="A88" s="27" t="s">
        <v>82</v>
      </c>
      <c r="B88" s="27">
        <v>44</v>
      </c>
      <c r="C88" s="27">
        <v>2</v>
      </c>
      <c r="D88" s="27">
        <v>623.41</v>
      </c>
      <c r="E88" s="24"/>
      <c r="F88" s="26">
        <f>'[12]Расч по домам'!$Y$80</f>
        <v>0.9339751966335691</v>
      </c>
      <c r="G88" s="36">
        <f>'[11]Норм по домам'!$Q$82</f>
        <v>0.45433660838058926</v>
      </c>
      <c r="H88" s="24"/>
      <c r="I88" s="24">
        <f>'[14]Расч по домам'!$M$80</f>
        <v>0.07297248727193682</v>
      </c>
      <c r="J88" s="37">
        <f>'[16]Расч по домам'!$G$80</f>
        <v>0.028088494053367198</v>
      </c>
      <c r="K88" s="36">
        <v>0</v>
      </c>
      <c r="L88" s="24">
        <v>0</v>
      </c>
      <c r="M88" s="37">
        <v>0</v>
      </c>
      <c r="N88" s="29">
        <f>'[4]Расч. по домам на электр'!$P$81</f>
        <v>0.11211706028412143</v>
      </c>
      <c r="O88" s="24">
        <f>'[8]Расчет на дерат  и дез.'!$K$81</f>
        <v>0</v>
      </c>
      <c r="P88" s="24">
        <f>'[18]Расч. по домам на электр'!$P$81</f>
        <v>0.14844805184389087</v>
      </c>
      <c r="Q88" s="68">
        <v>0.5</v>
      </c>
      <c r="R88" s="25">
        <v>0</v>
      </c>
      <c r="S88" s="28">
        <f>'[25]Расч по домам на посыпку и расч'!$H$13</f>
        <v>0.011984784101462658</v>
      </c>
      <c r="T88" s="24">
        <f>'[3]Расч по домам'!$M$80</f>
        <v>0.21264334812814303</v>
      </c>
      <c r="U88" s="25">
        <f aca="true" t="shared" si="11" ref="U88:U103">F88+G88+I88+J88+K88+L88+M88+N88+O88+P88+Q88+R88+S88+T88</f>
        <v>2.4745660306970807</v>
      </c>
      <c r="V88" s="56">
        <f aca="true" t="shared" si="12" ref="V88:V108">U88*1.05</f>
        <v>2.598294332231935</v>
      </c>
      <c r="W88" s="25">
        <f aca="true" t="shared" si="13" ref="W88:W108">V88*1.2</f>
        <v>3.1179531986783218</v>
      </c>
      <c r="X88" s="33">
        <f t="shared" si="10"/>
        <v>3.2664271605201463</v>
      </c>
      <c r="Y88" s="20">
        <f t="shared" si="9"/>
        <v>2.7350466655073</v>
      </c>
      <c r="Z88" s="153">
        <f aca="true" t="shared" si="14" ref="Z88:Z151">W88*D88</f>
        <v>1943.7632035880524</v>
      </c>
      <c r="AA88" s="153">
        <f aca="true" t="shared" si="15" ref="AA88:AA151">V88*D88</f>
        <v>1619.8026696567106</v>
      </c>
      <c r="AB88" s="154">
        <f aca="true" t="shared" si="16" ref="AB88:AB151">(F88+G88+I88+J88+N88+O88+P88+Q88+S88+T88)*1.05*1.2</f>
        <v>3.1179531986783218</v>
      </c>
      <c r="AC88" s="155">
        <f aca="true" t="shared" si="17" ref="AC88:AC151">U88*D88</f>
        <v>1542.669209196867</v>
      </c>
      <c r="AD88" s="19">
        <f aca="true" t="shared" si="18" ref="AD88:AD151">W88*1.05</f>
        <v>3.273850858612238</v>
      </c>
    </row>
    <row r="89" spans="1:30" ht="12.75">
      <c r="A89" s="27" t="s">
        <v>82</v>
      </c>
      <c r="B89" s="27">
        <v>52</v>
      </c>
      <c r="C89" s="27">
        <v>2</v>
      </c>
      <c r="D89" s="27">
        <v>612.23</v>
      </c>
      <c r="E89" s="24"/>
      <c r="F89" s="26">
        <f>'[12]Расч по домам'!$Y$81</f>
        <v>0.9664319269991125</v>
      </c>
      <c r="G89" s="36">
        <f>'[11]Норм по домам'!$Q$83</f>
        <v>0.45433660838058926</v>
      </c>
      <c r="H89" s="24"/>
      <c r="I89" s="24">
        <f>'[14]Расч по домам'!$M$81</f>
        <v>0.07297248727193684</v>
      </c>
      <c r="J89" s="37">
        <f>'[16]Расч по домам'!$G$81</f>
        <v>0.0280884940533672</v>
      </c>
      <c r="K89" s="36">
        <v>0</v>
      </c>
      <c r="L89" s="24">
        <v>0</v>
      </c>
      <c r="M89" s="37">
        <v>0</v>
      </c>
      <c r="N89" s="29">
        <f>'[4]Расч. по домам на электр'!$P$82</f>
        <v>0.11416444236924707</v>
      </c>
      <c r="O89" s="24">
        <f>'[8]Расчет на дерат  и дез.'!$K$82</f>
        <v>0</v>
      </c>
      <c r="P89" s="24">
        <f>'[18]Расч. по домам на электр'!$P$82</f>
        <v>0.15115887819936952</v>
      </c>
      <c r="Q89" s="68">
        <v>0.5</v>
      </c>
      <c r="R89" s="25">
        <v>0</v>
      </c>
      <c r="S89" s="28">
        <f>'[25]Расч по домам на посыпку и расч'!$H$13</f>
        <v>0.011984784101462658</v>
      </c>
      <c r="T89" s="24">
        <f>'[3]Расч по домам'!$M$81</f>
        <v>0.21652645191605382</v>
      </c>
      <c r="U89" s="25">
        <f t="shared" si="11"/>
        <v>2.5156640732911395</v>
      </c>
      <c r="V89" s="56">
        <f t="shared" si="12"/>
        <v>2.6414472769556965</v>
      </c>
      <c r="W89" s="25">
        <f t="shared" si="13"/>
        <v>3.1697367323468355</v>
      </c>
      <c r="X89" s="33">
        <f t="shared" si="10"/>
        <v>3.3206765767443045</v>
      </c>
      <c r="Y89" s="20">
        <f t="shared" si="9"/>
        <v>2.780470817848102</v>
      </c>
      <c r="Z89" s="153">
        <f t="shared" si="14"/>
        <v>1940.607919644703</v>
      </c>
      <c r="AA89" s="153">
        <f t="shared" si="15"/>
        <v>1617.1732663705861</v>
      </c>
      <c r="AB89" s="154">
        <f t="shared" si="16"/>
        <v>3.1697367323468355</v>
      </c>
      <c r="AC89" s="155">
        <f t="shared" si="17"/>
        <v>1540.1650155910345</v>
      </c>
      <c r="AD89" s="19">
        <f t="shared" si="18"/>
        <v>3.3282235689641775</v>
      </c>
    </row>
    <row r="90" spans="1:30" ht="12.75">
      <c r="A90" s="27" t="s">
        <v>82</v>
      </c>
      <c r="B90" s="27">
        <v>58</v>
      </c>
      <c r="C90" s="27">
        <v>5</v>
      </c>
      <c r="D90" s="27">
        <v>6413.64</v>
      </c>
      <c r="E90" s="24"/>
      <c r="F90" s="26">
        <f>'[12]Расч по домам'!$Y$82</f>
        <v>0.6867531768751182</v>
      </c>
      <c r="G90" s="36">
        <f>'[11]Норм по домам'!$Q$84</f>
        <v>0.45433660838058926</v>
      </c>
      <c r="H90" s="24"/>
      <c r="I90" s="24">
        <f>'[14]Расч по домам'!$M$82</f>
        <v>0.07297248727193682</v>
      </c>
      <c r="J90" s="37">
        <f>'[16]Расч по домам'!$G$82</f>
        <v>0.0280884940533672</v>
      </c>
      <c r="K90" s="36">
        <v>0</v>
      </c>
      <c r="L90" s="24">
        <v>0</v>
      </c>
      <c r="M90" s="37">
        <v>0</v>
      </c>
      <c r="N90" s="29">
        <f>'[4]Расч. по домам на электр'!$P$83</f>
        <v>0.1003250830288637</v>
      </c>
      <c r="O90" s="24">
        <f>'[8]Расчет на дерат  и дез.'!$K$83</f>
        <v>0</v>
      </c>
      <c r="P90" s="24">
        <f>'[18]Расч. по домам на электр'!$P$83</f>
        <v>0.1709057571051696</v>
      </c>
      <c r="Q90" s="68">
        <v>0.5</v>
      </c>
      <c r="R90" s="25">
        <v>0</v>
      </c>
      <c r="S90" s="28">
        <f>'[25]Расч по домам на посыпку и расч'!$H$13</f>
        <v>0.011984784101462658</v>
      </c>
      <c r="T90" s="24">
        <f>'[3]Расч по домам'!$M$82</f>
        <v>0.0878213806824206</v>
      </c>
      <c r="U90" s="25">
        <f t="shared" si="11"/>
        <v>2.1131877714989282</v>
      </c>
      <c r="V90" s="56">
        <f t="shared" si="12"/>
        <v>2.218847160073875</v>
      </c>
      <c r="W90" s="25">
        <f t="shared" si="13"/>
        <v>2.6626165920886495</v>
      </c>
      <c r="X90" s="33">
        <f t="shared" si="10"/>
        <v>2.7894078583785857</v>
      </c>
      <c r="Y90" s="20">
        <f aca="true" t="shared" si="19" ref="Y90:Y108">V90/0.95</f>
        <v>2.3356285895514475</v>
      </c>
      <c r="Z90" s="153">
        <f t="shared" si="14"/>
        <v>17077.064279683447</v>
      </c>
      <c r="AA90" s="153">
        <f t="shared" si="15"/>
        <v>14230.886899736208</v>
      </c>
      <c r="AB90" s="154">
        <f t="shared" si="16"/>
        <v>2.6626165920886495</v>
      </c>
      <c r="AC90" s="155">
        <f t="shared" si="17"/>
        <v>13553.225618796387</v>
      </c>
      <c r="AD90" s="19">
        <f t="shared" si="18"/>
        <v>2.795747421693082</v>
      </c>
    </row>
    <row r="91" spans="1:30" ht="12.75" hidden="1">
      <c r="A91" s="27"/>
      <c r="B91" s="27"/>
      <c r="C91" s="27"/>
      <c r="D91" s="27"/>
      <c r="E91" s="24"/>
      <c r="F91" s="26"/>
      <c r="G91" s="36"/>
      <c r="H91" s="24"/>
      <c r="I91" s="24"/>
      <c r="J91" s="37"/>
      <c r="K91" s="36"/>
      <c r="L91" s="24"/>
      <c r="M91" s="37"/>
      <c r="N91" s="29"/>
      <c r="O91" s="24"/>
      <c r="P91" s="24"/>
      <c r="Q91" s="68"/>
      <c r="R91" s="25"/>
      <c r="S91" s="28"/>
      <c r="T91" s="24"/>
      <c r="U91" s="25"/>
      <c r="V91" s="56"/>
      <c r="W91" s="25"/>
      <c r="X91" s="33"/>
      <c r="Y91" s="20"/>
      <c r="Z91" s="153"/>
      <c r="AA91" s="153"/>
      <c r="AB91" s="154"/>
      <c r="AC91" s="155"/>
      <c r="AD91" s="19"/>
    </row>
    <row r="92" spans="1:30" ht="12.75" hidden="1">
      <c r="A92" s="27"/>
      <c r="B92" s="27"/>
      <c r="C92" s="27"/>
      <c r="D92" s="27"/>
      <c r="E92" s="24"/>
      <c r="F92" s="26"/>
      <c r="G92" s="36"/>
      <c r="H92" s="24"/>
      <c r="I92" s="24"/>
      <c r="J92" s="37"/>
      <c r="K92" s="36"/>
      <c r="L92" s="24"/>
      <c r="M92" s="37"/>
      <c r="N92" s="29"/>
      <c r="O92" s="24"/>
      <c r="P92" s="24"/>
      <c r="Q92" s="68"/>
      <c r="R92" s="25"/>
      <c r="S92" s="28"/>
      <c r="T92" s="24"/>
      <c r="U92" s="25"/>
      <c r="V92" s="56"/>
      <c r="W92" s="25"/>
      <c r="X92" s="33"/>
      <c r="Y92" s="20"/>
      <c r="Z92" s="153"/>
      <c r="AA92" s="153"/>
      <c r="AB92" s="154"/>
      <c r="AC92" s="155"/>
      <c r="AD92" s="19"/>
    </row>
    <row r="93" spans="1:30" ht="12.75" hidden="1">
      <c r="A93" s="27"/>
      <c r="B93" s="27"/>
      <c r="C93" s="27"/>
      <c r="D93" s="27"/>
      <c r="E93" s="24"/>
      <c r="F93" s="26"/>
      <c r="G93" s="36"/>
      <c r="H93" s="24"/>
      <c r="I93" s="24"/>
      <c r="J93" s="37"/>
      <c r="K93" s="36"/>
      <c r="L93" s="24"/>
      <c r="M93" s="37"/>
      <c r="N93" s="29"/>
      <c r="O93" s="24"/>
      <c r="P93" s="24"/>
      <c r="Q93" s="68"/>
      <c r="R93" s="25"/>
      <c r="S93" s="28"/>
      <c r="T93" s="24"/>
      <c r="U93" s="25"/>
      <c r="V93" s="56"/>
      <c r="W93" s="25"/>
      <c r="X93" s="33"/>
      <c r="Y93" s="20"/>
      <c r="Z93" s="153"/>
      <c r="AA93" s="153"/>
      <c r="AB93" s="154"/>
      <c r="AC93" s="155"/>
      <c r="AD93" s="19"/>
    </row>
    <row r="94" spans="1:30" ht="11.25" customHeight="1" hidden="1">
      <c r="A94" s="27"/>
      <c r="B94" s="27"/>
      <c r="C94" s="27"/>
      <c r="D94" s="27"/>
      <c r="E94" s="24"/>
      <c r="F94" s="26"/>
      <c r="G94" s="36"/>
      <c r="H94" s="24"/>
      <c r="I94" s="24"/>
      <c r="J94" s="37"/>
      <c r="K94" s="36"/>
      <c r="L94" s="24"/>
      <c r="M94" s="37"/>
      <c r="N94" s="29"/>
      <c r="O94" s="24"/>
      <c r="P94" s="24"/>
      <c r="Q94" s="68"/>
      <c r="R94" s="25"/>
      <c r="S94" s="28"/>
      <c r="T94" s="24"/>
      <c r="U94" s="25"/>
      <c r="V94" s="56"/>
      <c r="W94" s="25"/>
      <c r="X94" s="33"/>
      <c r="Y94" s="20"/>
      <c r="Z94" s="153"/>
      <c r="AA94" s="153"/>
      <c r="AB94" s="154"/>
      <c r="AC94" s="155"/>
      <c r="AD94" s="19"/>
    </row>
    <row r="95" spans="1:30" ht="12.75">
      <c r="A95" s="27" t="s">
        <v>87</v>
      </c>
      <c r="B95" s="27">
        <v>77</v>
      </c>
      <c r="C95" s="27">
        <v>3</v>
      </c>
      <c r="D95" s="27">
        <v>1032.82</v>
      </c>
      <c r="E95" s="24"/>
      <c r="F95" s="26">
        <f>'[12]Расч по домам'!$Y$87</f>
        <v>0.4883147083389813</v>
      </c>
      <c r="G95" s="36">
        <f>'[11]Норм по домам'!$Q$89</f>
        <v>0.45433660838058926</v>
      </c>
      <c r="H95" s="24"/>
      <c r="I95" s="24">
        <f>'[14]Расч по домам'!$M$87</f>
        <v>0.07297248727193684</v>
      </c>
      <c r="J95" s="37">
        <f>'[16]Расч по домам'!$G$87</f>
        <v>0.0280884940533672</v>
      </c>
      <c r="K95" s="36">
        <v>0</v>
      </c>
      <c r="L95" s="24">
        <v>0</v>
      </c>
      <c r="M95" s="37">
        <v>0</v>
      </c>
      <c r="N95" s="29">
        <f>'[4]Расч. по домам на электр'!$P$88</f>
        <v>0.09812198139810055</v>
      </c>
      <c r="O95" s="24">
        <v>0</v>
      </c>
      <c r="P95" s="24">
        <f>'[18]Расч. по домам на электр'!$P$88</f>
        <v>0.19637884626556418</v>
      </c>
      <c r="Q95" s="68">
        <v>0.5</v>
      </c>
      <c r="R95" s="25">
        <v>0</v>
      </c>
      <c r="S95" s="28">
        <f>'[25]Расч по домам на посыпку и расч'!$H$13</f>
        <v>0.011984784101462658</v>
      </c>
      <c r="T95" s="24">
        <f>'[3]Расч по домам'!$M$87</f>
        <v>0.1371653301082708</v>
      </c>
      <c r="U95" s="25">
        <f t="shared" si="11"/>
        <v>1.9873632399182726</v>
      </c>
      <c r="V95" s="56">
        <f t="shared" si="12"/>
        <v>2.0867314019141863</v>
      </c>
      <c r="W95" s="25">
        <f t="shared" si="13"/>
        <v>2.5040776822970234</v>
      </c>
      <c r="X95" s="33">
        <f t="shared" si="10"/>
        <v>2.62331947669212</v>
      </c>
      <c r="Y95" s="20">
        <f t="shared" si="19"/>
        <v>2.1965593704359856</v>
      </c>
      <c r="Z95" s="153">
        <f t="shared" si="14"/>
        <v>2586.2615118300114</v>
      </c>
      <c r="AA95" s="153">
        <f t="shared" si="15"/>
        <v>2155.2179265250097</v>
      </c>
      <c r="AB95" s="154">
        <f t="shared" si="16"/>
        <v>2.5040776822970234</v>
      </c>
      <c r="AC95" s="155">
        <f t="shared" si="17"/>
        <v>2052.58850145239</v>
      </c>
      <c r="AD95" s="19">
        <f t="shared" si="18"/>
        <v>2.629281566411875</v>
      </c>
    </row>
    <row r="96" spans="1:30" ht="1.5" customHeight="1">
      <c r="A96" s="54"/>
      <c r="B96" s="54"/>
      <c r="C96" s="54"/>
      <c r="D96" s="54"/>
      <c r="E96" s="24"/>
      <c r="F96" s="26"/>
      <c r="G96" s="36"/>
      <c r="H96" s="24"/>
      <c r="I96" s="24"/>
      <c r="J96" s="37"/>
      <c r="K96" s="36"/>
      <c r="L96" s="24"/>
      <c r="M96" s="37"/>
      <c r="N96" s="29"/>
      <c r="O96" s="24"/>
      <c r="P96" s="24"/>
      <c r="Q96" s="68"/>
      <c r="R96" s="25"/>
      <c r="S96" s="28"/>
      <c r="T96" s="24"/>
      <c r="U96" s="25"/>
      <c r="V96" s="56"/>
      <c r="W96" s="25"/>
      <c r="X96" s="33"/>
      <c r="Y96" s="20"/>
      <c r="Z96" s="153"/>
      <c r="AA96" s="153"/>
      <c r="AB96" s="154"/>
      <c r="AC96" s="155"/>
      <c r="AD96" s="19"/>
    </row>
    <row r="97" spans="1:30" ht="12.75" hidden="1">
      <c r="A97" s="54"/>
      <c r="B97" s="54"/>
      <c r="C97" s="54"/>
      <c r="D97" s="54"/>
      <c r="E97" s="24"/>
      <c r="F97" s="26"/>
      <c r="G97" s="36"/>
      <c r="H97" s="24"/>
      <c r="I97" s="24"/>
      <c r="J97" s="37"/>
      <c r="K97" s="36"/>
      <c r="L97" s="24"/>
      <c r="M97" s="37"/>
      <c r="N97" s="29"/>
      <c r="O97" s="24"/>
      <c r="P97" s="24"/>
      <c r="Q97" s="68"/>
      <c r="R97" s="25"/>
      <c r="S97" s="28"/>
      <c r="T97" s="24"/>
      <c r="U97" s="25"/>
      <c r="V97" s="56"/>
      <c r="W97" s="25"/>
      <c r="X97" s="33"/>
      <c r="Y97" s="20"/>
      <c r="Z97" s="153"/>
      <c r="AA97" s="153"/>
      <c r="AB97" s="154"/>
      <c r="AC97" s="155"/>
      <c r="AD97" s="19"/>
    </row>
    <row r="98" spans="1:30" ht="12.75">
      <c r="A98" s="27" t="s">
        <v>88</v>
      </c>
      <c r="B98" s="27">
        <v>10</v>
      </c>
      <c r="C98" s="27">
        <v>1</v>
      </c>
      <c r="D98" s="27">
        <v>60</v>
      </c>
      <c r="E98" s="24"/>
      <c r="F98" s="26">
        <f>'[1]Расч по домам'!$Y$90</f>
        <v>0</v>
      </c>
      <c r="G98" s="36">
        <v>0</v>
      </c>
      <c r="H98" s="24"/>
      <c r="I98" s="24">
        <v>0</v>
      </c>
      <c r="J98" s="37">
        <f>'[5]Расч по домам'!$G$90</f>
        <v>0</v>
      </c>
      <c r="K98" s="36">
        <v>0</v>
      </c>
      <c r="L98" s="24">
        <v>0</v>
      </c>
      <c r="M98" s="37">
        <v>0</v>
      </c>
      <c r="N98" s="29">
        <f>'[4]Расч. по домам на электр'!$P$91</f>
        <v>0</v>
      </c>
      <c r="O98" s="24">
        <v>0</v>
      </c>
      <c r="P98" s="24">
        <f>'[18]Расч. по домам на электр'!$P$91</f>
        <v>0</v>
      </c>
      <c r="Q98" s="68">
        <v>0</v>
      </c>
      <c r="R98" s="25">
        <v>0</v>
      </c>
      <c r="S98" s="28">
        <v>0</v>
      </c>
      <c r="T98" s="24">
        <v>0</v>
      </c>
      <c r="U98" s="25">
        <f t="shared" si="11"/>
        <v>0</v>
      </c>
      <c r="V98" s="56">
        <f t="shared" si="12"/>
        <v>0</v>
      </c>
      <c r="W98" s="25">
        <f t="shared" si="13"/>
        <v>0</v>
      </c>
      <c r="X98" s="33">
        <f t="shared" si="10"/>
        <v>0</v>
      </c>
      <c r="Y98" s="20">
        <f t="shared" si="19"/>
        <v>0</v>
      </c>
      <c r="Z98" s="153">
        <f t="shared" si="14"/>
        <v>0</v>
      </c>
      <c r="AA98" s="153">
        <f t="shared" si="15"/>
        <v>0</v>
      </c>
      <c r="AB98" s="154">
        <f t="shared" si="16"/>
        <v>0</v>
      </c>
      <c r="AC98" s="155">
        <f t="shared" si="17"/>
        <v>0</v>
      </c>
      <c r="AD98" s="19">
        <f t="shared" si="18"/>
        <v>0</v>
      </c>
    </row>
    <row r="99" spans="1:30" ht="12" customHeight="1">
      <c r="A99" s="27" t="s">
        <v>88</v>
      </c>
      <c r="B99" s="27">
        <v>11</v>
      </c>
      <c r="C99" s="27">
        <v>2</v>
      </c>
      <c r="D99" s="27">
        <v>177.1</v>
      </c>
      <c r="E99" s="24"/>
      <c r="F99" s="26">
        <f>'[1]Расч по домам'!$Y$91</f>
        <v>0</v>
      </c>
      <c r="G99" s="36">
        <f>'[11]Норм по домам'!$Q$93</f>
        <v>0.45289660838058937</v>
      </c>
      <c r="H99" s="24"/>
      <c r="I99" s="24">
        <f>'[14]Расч по домам'!$M$91</f>
        <v>0.045191846102769204</v>
      </c>
      <c r="J99" s="37">
        <f>'[5]Расч по домам'!$G$91</f>
        <v>0</v>
      </c>
      <c r="K99" s="36">
        <v>0</v>
      </c>
      <c r="L99" s="24">
        <v>0</v>
      </c>
      <c r="M99" s="37">
        <v>0</v>
      </c>
      <c r="N99" s="29">
        <v>0</v>
      </c>
      <c r="O99" s="24">
        <v>0</v>
      </c>
      <c r="P99" s="24">
        <f>'[18]Расч. по домам на электр'!$P$92</f>
        <v>0</v>
      </c>
      <c r="Q99" s="68">
        <v>0.5</v>
      </c>
      <c r="R99" s="25">
        <v>0</v>
      </c>
      <c r="S99" s="28">
        <f>'[25]Расч по домам на посыпку и расч'!$H$13</f>
        <v>0.011984784101462658</v>
      </c>
      <c r="T99" s="24">
        <f>'[3]Расч по домам'!$M$91</f>
        <v>0.17307660478300796</v>
      </c>
      <c r="U99" s="25">
        <f t="shared" si="11"/>
        <v>1.1831498433678291</v>
      </c>
      <c r="V99" s="56">
        <f t="shared" si="12"/>
        <v>1.2423073355362206</v>
      </c>
      <c r="W99" s="25">
        <f t="shared" si="13"/>
        <v>1.4907688026434647</v>
      </c>
      <c r="X99" s="33">
        <f t="shared" si="10"/>
        <v>1.5617577932455344</v>
      </c>
      <c r="Y99" s="20">
        <f t="shared" si="19"/>
        <v>1.3076919321433902</v>
      </c>
      <c r="Z99" s="153">
        <f t="shared" si="14"/>
        <v>264.0151549481576</v>
      </c>
      <c r="AA99" s="153">
        <f t="shared" si="15"/>
        <v>220.01262912346468</v>
      </c>
      <c r="AB99" s="154">
        <f t="shared" si="16"/>
        <v>1.4907688026434647</v>
      </c>
      <c r="AC99" s="155">
        <f t="shared" si="17"/>
        <v>209.53583726044252</v>
      </c>
      <c r="AD99" s="19">
        <f t="shared" si="18"/>
        <v>1.565307242775638</v>
      </c>
    </row>
    <row r="100" spans="1:30" ht="12.75" hidden="1">
      <c r="A100" s="54"/>
      <c r="B100" s="54"/>
      <c r="C100" s="54"/>
      <c r="D100" s="27"/>
      <c r="E100" s="24"/>
      <c r="F100" s="26"/>
      <c r="G100" s="36"/>
      <c r="H100" s="24"/>
      <c r="I100" s="24"/>
      <c r="J100" s="37"/>
      <c r="K100" s="36"/>
      <c r="L100" s="24"/>
      <c r="M100" s="37"/>
      <c r="N100" s="29"/>
      <c r="O100" s="24"/>
      <c r="P100" s="24"/>
      <c r="Q100" s="68"/>
      <c r="R100" s="25"/>
      <c r="S100" s="28"/>
      <c r="T100" s="24"/>
      <c r="U100" s="25"/>
      <c r="V100" s="56"/>
      <c r="W100" s="25"/>
      <c r="X100" s="33">
        <f t="shared" si="10"/>
        <v>0</v>
      </c>
      <c r="Y100" s="20">
        <f t="shared" si="19"/>
        <v>0</v>
      </c>
      <c r="Z100" s="153">
        <f t="shared" si="14"/>
        <v>0</v>
      </c>
      <c r="AA100" s="153">
        <f t="shared" si="15"/>
        <v>0</v>
      </c>
      <c r="AB100" s="154">
        <f t="shared" si="16"/>
        <v>0</v>
      </c>
      <c r="AC100" s="155">
        <f t="shared" si="17"/>
        <v>0</v>
      </c>
      <c r="AD100" s="19">
        <f t="shared" si="18"/>
        <v>0</v>
      </c>
    </row>
    <row r="101" spans="1:30" ht="12.75">
      <c r="A101" s="27" t="s">
        <v>88</v>
      </c>
      <c r="B101" s="27">
        <v>13</v>
      </c>
      <c r="C101" s="27">
        <v>2</v>
      </c>
      <c r="D101" s="27">
        <v>366.4</v>
      </c>
      <c r="E101" s="24"/>
      <c r="F101" s="26">
        <f>'[1]Расч по домам'!$Y$93</f>
        <v>0</v>
      </c>
      <c r="G101" s="36">
        <f>'[11]Норм по домам'!$Q$95</f>
        <v>0.45289660838058926</v>
      </c>
      <c r="H101" s="24"/>
      <c r="I101" s="24">
        <f>'[14]Расч по домам'!$M$93</f>
        <v>0.04519184610276921</v>
      </c>
      <c r="J101" s="37">
        <f>'[5]Расч по домам'!$G$93</f>
        <v>0</v>
      </c>
      <c r="K101" s="36">
        <v>0</v>
      </c>
      <c r="L101" s="24">
        <v>0</v>
      </c>
      <c r="M101" s="37">
        <v>0</v>
      </c>
      <c r="N101" s="29">
        <v>0</v>
      </c>
      <c r="O101" s="24">
        <v>0</v>
      </c>
      <c r="P101" s="24">
        <f>'[18]Расч. по домам на электр'!$P$94</f>
        <v>0</v>
      </c>
      <c r="Q101" s="68">
        <v>0.5</v>
      </c>
      <c r="R101" s="25">
        <v>0</v>
      </c>
      <c r="S101" s="28">
        <f>'[25]Расч по домам на посыпку и расч'!$H$13</f>
        <v>0.011984784101462658</v>
      </c>
      <c r="T101" s="24">
        <f>'[3]Расч по домам'!$M$93</f>
        <v>0.0836568414494288</v>
      </c>
      <c r="U101" s="25">
        <f t="shared" si="11"/>
        <v>1.09373008003425</v>
      </c>
      <c r="V101" s="56">
        <f t="shared" si="12"/>
        <v>1.1484165840359626</v>
      </c>
      <c r="W101" s="25">
        <f t="shared" si="13"/>
        <v>1.3780999008431551</v>
      </c>
      <c r="X101" s="33">
        <f t="shared" si="10"/>
        <v>1.4437237056452101</v>
      </c>
      <c r="Y101" s="20">
        <f t="shared" si="19"/>
        <v>1.2088595621431186</v>
      </c>
      <c r="Z101" s="153">
        <f t="shared" si="14"/>
        <v>504.935803668932</v>
      </c>
      <c r="AA101" s="153">
        <f t="shared" si="15"/>
        <v>420.77983639077667</v>
      </c>
      <c r="AB101" s="154">
        <f t="shared" si="16"/>
        <v>1.3780999008431551</v>
      </c>
      <c r="AC101" s="155">
        <f t="shared" si="17"/>
        <v>400.74270132454916</v>
      </c>
      <c r="AD101" s="19">
        <f t="shared" si="18"/>
        <v>1.447004895885313</v>
      </c>
    </row>
    <row r="102" spans="1:30" ht="19.5" customHeight="1">
      <c r="A102" s="42" t="s">
        <v>142</v>
      </c>
      <c r="B102" s="27">
        <v>7</v>
      </c>
      <c r="C102" s="27">
        <v>9</v>
      </c>
      <c r="D102" s="27">
        <v>5995.78</v>
      </c>
      <c r="E102" s="24"/>
      <c r="F102" s="26">
        <f>'[12]Расч по домам'!$Y$94</f>
        <v>0.242</v>
      </c>
      <c r="G102" s="36">
        <f>'[11]Норм по домам'!$Q$96</f>
        <v>0.4634966083805893</v>
      </c>
      <c r="H102" s="24"/>
      <c r="I102" s="24">
        <f>'[14]Расч по домам'!$M$94</f>
        <v>0.07297248727193682</v>
      </c>
      <c r="J102" s="37">
        <f>'[16]Расч по домам'!$G$94</f>
        <v>0.0280884940533672</v>
      </c>
      <c r="K102" s="36">
        <f>'[17]Расч по домам'!$H$94</f>
        <v>0.3183193677271795</v>
      </c>
      <c r="L102" s="24">
        <f>'[15]Расч по домам'!$J$94</f>
        <v>0.3771402553129034</v>
      </c>
      <c r="M102" s="37">
        <f>'[10]Расч по домам'!$J$94</f>
        <v>0.23799999999999996</v>
      </c>
      <c r="N102" s="29">
        <f>'[4]Расч. по домам на электр'!$P$95</f>
        <v>0.07218252699801159</v>
      </c>
      <c r="O102" s="24">
        <v>0</v>
      </c>
      <c r="P102" s="24">
        <f>'[18]Расч. по домам на электр'!$P$95</f>
        <v>0.2109403613875092</v>
      </c>
      <c r="Q102" s="68">
        <v>0.5</v>
      </c>
      <c r="R102" s="25">
        <v>0</v>
      </c>
      <c r="S102" s="28">
        <f>'[25]Расч по домам на посыпку и расч'!$H$13</f>
        <v>0.011984784101462658</v>
      </c>
      <c r="T102" s="24">
        <f>'[3]Расч по домам'!$M$94</f>
        <v>0.04227383659840755</v>
      </c>
      <c r="U102" s="25">
        <f t="shared" si="11"/>
        <v>2.5773987218313676</v>
      </c>
      <c r="V102" s="56">
        <f t="shared" si="12"/>
        <v>2.7062686579229362</v>
      </c>
      <c r="W102" s="25">
        <f t="shared" si="13"/>
        <v>3.2475223895075236</v>
      </c>
      <c r="X102" s="33">
        <f t="shared" si="10"/>
        <v>3.4021663128174056</v>
      </c>
      <c r="Y102" s="20">
        <f t="shared" si="19"/>
        <v>2.848703850445196</v>
      </c>
      <c r="Z102" s="153">
        <f t="shared" si="14"/>
        <v>19471.42979256142</v>
      </c>
      <c r="AA102" s="153">
        <f t="shared" si="15"/>
        <v>16226.191493801181</v>
      </c>
      <c r="AB102" s="154">
        <f t="shared" si="16"/>
        <v>2.0713632644770184</v>
      </c>
      <c r="AC102" s="155">
        <f t="shared" si="17"/>
        <v>15453.515708382078</v>
      </c>
      <c r="AD102" s="19">
        <f t="shared" si="18"/>
        <v>3.4098985089829</v>
      </c>
    </row>
    <row r="103" spans="1:30" ht="12.75">
      <c r="A103" s="77" t="s">
        <v>90</v>
      </c>
      <c r="B103" s="77">
        <v>29</v>
      </c>
      <c r="C103" s="77">
        <v>3</v>
      </c>
      <c r="D103" s="77">
        <v>903.46</v>
      </c>
      <c r="E103" s="22"/>
      <c r="F103" s="26">
        <f>'[12]Расч по домам'!$Y$95</f>
        <v>0.9309797664386543</v>
      </c>
      <c r="G103" s="36">
        <f>'[11]Норм по домам'!$Q$97</f>
        <v>0.45289660838058937</v>
      </c>
      <c r="H103" s="24"/>
      <c r="I103" s="24">
        <f>'[14]Расч по домам'!$M$95</f>
        <v>0.07297248727193684</v>
      </c>
      <c r="J103" s="37">
        <f>'[16]Расч по домам'!$G$95</f>
        <v>0.028088494053367205</v>
      </c>
      <c r="K103" s="36">
        <v>0</v>
      </c>
      <c r="L103" s="24">
        <v>0</v>
      </c>
      <c r="M103" s="37">
        <v>0</v>
      </c>
      <c r="N103" s="29">
        <f>'[4]Расч. по домам на электр'!$P$96</f>
        <v>0.11217136876849688</v>
      </c>
      <c r="O103" s="24">
        <v>0</v>
      </c>
      <c r="P103" s="24">
        <f>'[18]Расч. по домам на электр'!$P$96</f>
        <v>0.2244969340092533</v>
      </c>
      <c r="Q103" s="68">
        <v>0.5</v>
      </c>
      <c r="R103" s="25">
        <v>0</v>
      </c>
      <c r="S103" s="24">
        <f>'[25]Расч по домам на посыпку и расч'!$H$95</f>
        <v>0.01198478410146266</v>
      </c>
      <c r="T103" s="24">
        <f>'[3]Расч по домам'!$M$95</f>
        <v>0.15680505638592104</v>
      </c>
      <c r="U103" s="25">
        <f t="shared" si="11"/>
        <v>2.490395499409682</v>
      </c>
      <c r="V103" s="56">
        <f t="shared" si="12"/>
        <v>2.614915274380166</v>
      </c>
      <c r="W103" s="25">
        <f t="shared" si="13"/>
        <v>3.137898329256199</v>
      </c>
      <c r="X103" s="33">
        <f t="shared" si="10"/>
        <v>3.2873220592207804</v>
      </c>
      <c r="Y103" s="20">
        <f t="shared" si="19"/>
        <v>2.7525423940843856</v>
      </c>
      <c r="Z103" s="153">
        <f t="shared" si="14"/>
        <v>2834.965624549806</v>
      </c>
      <c r="AA103" s="153">
        <f t="shared" si="15"/>
        <v>2362.471353791505</v>
      </c>
      <c r="AB103" s="154">
        <f t="shared" si="16"/>
        <v>3.137898329256199</v>
      </c>
      <c r="AC103" s="155">
        <f t="shared" si="17"/>
        <v>2249.9727178966714</v>
      </c>
      <c r="AD103" s="19">
        <f t="shared" si="18"/>
        <v>3.294793245719009</v>
      </c>
    </row>
    <row r="104" spans="1:30" ht="12.75">
      <c r="A104" s="27"/>
      <c r="B104" s="27"/>
      <c r="C104" s="27"/>
      <c r="D104" s="78">
        <f>SUM(D15:D103)</f>
        <v>190680.44000000003</v>
      </c>
      <c r="E104" s="78"/>
      <c r="F104" s="26"/>
      <c r="G104" s="36"/>
      <c r="H104" s="24"/>
      <c r="I104" s="24"/>
      <c r="J104" s="37"/>
      <c r="K104" s="36"/>
      <c r="L104" s="24"/>
      <c r="M104" s="37"/>
      <c r="N104" s="29"/>
      <c r="O104" s="24"/>
      <c r="P104" s="24"/>
      <c r="Q104" s="24"/>
      <c r="R104" s="24"/>
      <c r="S104" s="24"/>
      <c r="T104" s="24"/>
      <c r="U104" s="25"/>
      <c r="V104" s="56">
        <f t="shared" si="12"/>
        <v>0</v>
      </c>
      <c r="W104" s="25">
        <f t="shared" si="13"/>
        <v>0</v>
      </c>
      <c r="X104" s="33">
        <f t="shared" si="10"/>
        <v>0</v>
      </c>
      <c r="Y104" s="20">
        <f t="shared" si="19"/>
        <v>0</v>
      </c>
      <c r="Z104" s="153">
        <f t="shared" si="14"/>
        <v>0</v>
      </c>
      <c r="AA104" s="153">
        <f t="shared" si="15"/>
        <v>0</v>
      </c>
      <c r="AB104" s="154">
        <f t="shared" si="16"/>
        <v>0</v>
      </c>
      <c r="AC104" s="155">
        <f t="shared" si="17"/>
        <v>0</v>
      </c>
      <c r="AD104" s="19">
        <f t="shared" si="18"/>
        <v>0</v>
      </c>
    </row>
    <row r="105" spans="1:30" ht="12.75">
      <c r="A105" s="79"/>
      <c r="B105" s="79"/>
      <c r="C105" s="79"/>
      <c r="D105" s="80"/>
      <c r="E105" s="80"/>
      <c r="F105" s="81"/>
      <c r="G105" s="82"/>
      <c r="H105" s="79"/>
      <c r="I105" s="79"/>
      <c r="J105" s="83"/>
      <c r="K105" s="82"/>
      <c r="L105" s="79"/>
      <c r="M105" s="83"/>
      <c r="N105" s="80"/>
      <c r="O105" s="80"/>
      <c r="P105" s="80"/>
      <c r="Q105" s="80"/>
      <c r="R105" s="80"/>
      <c r="S105" s="80"/>
      <c r="T105" s="80"/>
      <c r="U105" s="81"/>
      <c r="V105" s="56">
        <f t="shared" si="12"/>
        <v>0</v>
      </c>
      <c r="W105" s="25">
        <f t="shared" si="13"/>
        <v>0</v>
      </c>
      <c r="X105" s="156"/>
      <c r="Y105" s="20">
        <f t="shared" si="19"/>
        <v>0</v>
      </c>
      <c r="Z105" s="153">
        <f t="shared" si="14"/>
        <v>0</v>
      </c>
      <c r="AA105" s="153">
        <f t="shared" si="15"/>
        <v>0</v>
      </c>
      <c r="AB105" s="154">
        <f t="shared" si="16"/>
        <v>0</v>
      </c>
      <c r="AC105" s="155">
        <f t="shared" si="17"/>
        <v>0</v>
      </c>
      <c r="AD105" s="19">
        <f t="shared" si="18"/>
        <v>0</v>
      </c>
    </row>
    <row r="106" spans="1:30" ht="12.75">
      <c r="A106" s="27" t="s">
        <v>76</v>
      </c>
      <c r="B106" s="27">
        <v>30</v>
      </c>
      <c r="C106" s="27">
        <v>5</v>
      </c>
      <c r="D106" s="53">
        <v>2698.02</v>
      </c>
      <c r="E106" s="24"/>
      <c r="F106" s="56">
        <f>'[12]Расч по домам'!$Y$99</f>
        <v>0.45654813529921945</v>
      </c>
      <c r="G106" s="36">
        <f>'[11]Норм по домам'!$Q$100</f>
        <v>0.4543366083805893</v>
      </c>
      <c r="H106" s="24"/>
      <c r="I106" s="24">
        <f>'[14]Расч по домам'!$M$98</f>
        <v>0.07297248727193684</v>
      </c>
      <c r="J106" s="37">
        <f>'[16]Расч по домам'!$G$98</f>
        <v>0.028088494053367205</v>
      </c>
      <c r="K106" s="70">
        <v>0</v>
      </c>
      <c r="L106" s="25">
        <v>0</v>
      </c>
      <c r="M106" s="84">
        <v>0</v>
      </c>
      <c r="N106" s="69">
        <f>'[4]Расч. по домам на электр'!$P$98</f>
        <v>0.08770585019052285</v>
      </c>
      <c r="O106" s="25">
        <f>'[8]Расчет на дерат  и дез.'!$K$98</f>
        <v>0</v>
      </c>
      <c r="P106" s="25">
        <f>'[18]Расч. по домам на электр'!$P$98</f>
        <v>0.19424022060622234</v>
      </c>
      <c r="Q106" s="68">
        <v>0.5</v>
      </c>
      <c r="R106" s="25">
        <v>0</v>
      </c>
      <c r="S106" s="24">
        <f>'[25]Расч по домам на посыпку и расч'!$H$97</f>
        <v>0.01198478410146266</v>
      </c>
      <c r="T106" s="25">
        <f>'[3]Расч по домам'!$M$98</f>
        <v>0.1225182014584732</v>
      </c>
      <c r="U106" s="25">
        <f>T106+S106+Q106+P106+O106+N106+M106+L106+K106+J106+I106+G106+F106+E106</f>
        <v>1.9283947813617939</v>
      </c>
      <c r="V106" s="56">
        <f t="shared" si="12"/>
        <v>2.0248145204298837</v>
      </c>
      <c r="W106" s="25">
        <f t="shared" si="13"/>
        <v>2.4297774245158603</v>
      </c>
      <c r="X106" s="33">
        <f>U106*1.1*1.2</f>
        <v>2.545481111397568</v>
      </c>
      <c r="Y106" s="20">
        <f t="shared" si="19"/>
        <v>2.1313837057156673</v>
      </c>
      <c r="Z106" s="153">
        <f t="shared" si="14"/>
        <v>6555.588086892281</v>
      </c>
      <c r="AA106" s="153">
        <f t="shared" si="15"/>
        <v>5462.9900724102345</v>
      </c>
      <c r="AB106" s="154">
        <f t="shared" si="16"/>
        <v>2.42977742451586</v>
      </c>
      <c r="AC106" s="155">
        <f t="shared" si="17"/>
        <v>5202.847688009747</v>
      </c>
      <c r="AD106" s="19">
        <f t="shared" si="18"/>
        <v>2.5512662957416534</v>
      </c>
    </row>
    <row r="107" spans="1:30" ht="12.75">
      <c r="A107" s="27" t="s">
        <v>76</v>
      </c>
      <c r="B107" s="27">
        <v>33</v>
      </c>
      <c r="C107" s="53">
        <v>5</v>
      </c>
      <c r="D107" s="27">
        <v>4000.22</v>
      </c>
      <c r="E107" s="24"/>
      <c r="F107" s="57">
        <f>'[12]Расч по домам'!$Y$100</f>
        <v>0.566178140202289</v>
      </c>
      <c r="G107" s="24">
        <f>'[11]Норм по домам'!$Q$101</f>
        <v>0.45433660838058926</v>
      </c>
      <c r="H107" s="24"/>
      <c r="I107" s="24">
        <f>'[14]Расч по домам'!$M$99</f>
        <v>0.07297248727193682</v>
      </c>
      <c r="J107" s="24">
        <f>'[16]Расч по домам'!$G$99</f>
        <v>0.0280884940533672</v>
      </c>
      <c r="K107" s="25">
        <v>0</v>
      </c>
      <c r="L107" s="25">
        <v>0</v>
      </c>
      <c r="M107" s="25">
        <v>0</v>
      </c>
      <c r="N107" s="25">
        <f>'[4]Расч. по домам на электр'!$P$99</f>
        <v>0.0945380647742535</v>
      </c>
      <c r="O107" s="25">
        <f>'[8]Расчет на дерат  и дез.'!$K$99</f>
        <v>0</v>
      </c>
      <c r="P107" s="25">
        <f>'[18]Расч. по домам на электр'!$P$99</f>
        <v>0.1965131917744524</v>
      </c>
      <c r="Q107" s="25">
        <v>0.5</v>
      </c>
      <c r="R107" s="25">
        <v>0</v>
      </c>
      <c r="S107" s="24">
        <f>'[25]Расч по домам на посыпку и расч'!$H$98</f>
        <v>0.011984784101462658</v>
      </c>
      <c r="T107" s="25">
        <f>'[3]Расч по домам'!$M$99</f>
        <v>0.053975608674856214</v>
      </c>
      <c r="U107" s="25">
        <f>T107+S107+Q107+P107+O107+N107+M107+L107+K107+J107+I107+G107+F107+E107</f>
        <v>1.978587379233207</v>
      </c>
      <c r="V107" s="142">
        <f t="shared" si="12"/>
        <v>2.0775167481948675</v>
      </c>
      <c r="W107" s="25">
        <f t="shared" si="13"/>
        <v>2.493020097833841</v>
      </c>
      <c r="X107" s="33">
        <f>U107*1.1*1.2</f>
        <v>2.6117353405878334</v>
      </c>
      <c r="Y107" s="20">
        <f t="shared" si="19"/>
        <v>2.186859734941966</v>
      </c>
      <c r="Z107" s="153">
        <f t="shared" si="14"/>
        <v>9972.628855756888</v>
      </c>
      <c r="AA107" s="153">
        <f t="shared" si="15"/>
        <v>8310.524046464072</v>
      </c>
      <c r="AB107" s="154">
        <f t="shared" si="16"/>
        <v>2.493020097833841</v>
      </c>
      <c r="AC107" s="155">
        <f t="shared" si="17"/>
        <v>7914.784806156259</v>
      </c>
      <c r="AD107" s="19">
        <f t="shared" si="18"/>
        <v>2.617671102725533</v>
      </c>
    </row>
    <row r="108" spans="1:30" ht="12.75">
      <c r="A108" s="27" t="s">
        <v>76</v>
      </c>
      <c r="B108" s="27">
        <v>36</v>
      </c>
      <c r="C108" s="53">
        <v>5</v>
      </c>
      <c r="D108" s="27">
        <v>1880.64</v>
      </c>
      <c r="E108" s="24"/>
      <c r="F108" s="57">
        <f>'[12]Расч по домам'!$Y$101</f>
        <v>0.7882640803130848</v>
      </c>
      <c r="G108" s="24">
        <f>'[11]Норм по домам'!$Q$102</f>
        <v>0.45433660838058926</v>
      </c>
      <c r="H108" s="24"/>
      <c r="I108" s="24">
        <f>'[14]Расч по домам'!$M$100</f>
        <v>0.07297248727193682</v>
      </c>
      <c r="J108" s="24">
        <f>'[16]Расч по домам'!$G$100</f>
        <v>0.0280884940533672</v>
      </c>
      <c r="K108" s="25">
        <v>0</v>
      </c>
      <c r="L108" s="25">
        <v>0</v>
      </c>
      <c r="M108" s="25">
        <v>0</v>
      </c>
      <c r="N108" s="25">
        <f>'[4]Расч. по домам на электр'!$P$100</f>
        <v>0.08733050524252932</v>
      </c>
      <c r="O108" s="25">
        <f>'[8]Расчет на дерат  и дез.'!$K$100</f>
        <v>0</v>
      </c>
      <c r="P108" s="25">
        <f>'[18]Расч. по домам на электр'!$P$100</f>
        <v>0.13933129147524245</v>
      </c>
      <c r="Q108" s="25">
        <v>0.5</v>
      </c>
      <c r="R108" s="25">
        <v>0</v>
      </c>
      <c r="S108" s="24">
        <f>'[25]Расч по домам на посыпку и расч'!$H$99</f>
        <v>0.011984784101462658</v>
      </c>
      <c r="T108" s="25">
        <f>'[3]Расч по домам'!$M$100</f>
        <v>0.0499169360784981</v>
      </c>
      <c r="U108" s="25">
        <f>T108+S108+Q108+P108+O108+N108+M108+L108+K108+J108+I108+G108+F108+E108</f>
        <v>2.1322251869167106</v>
      </c>
      <c r="V108" s="142">
        <f t="shared" si="12"/>
        <v>2.238836446262546</v>
      </c>
      <c r="W108" s="25">
        <f t="shared" si="13"/>
        <v>2.6866037355150554</v>
      </c>
      <c r="X108" s="33">
        <f>U108*1.1*1.2</f>
        <v>2.8145372467300582</v>
      </c>
      <c r="Y108" s="20">
        <f t="shared" si="19"/>
        <v>2.3566699434342593</v>
      </c>
      <c r="Z108" s="153">
        <f t="shared" si="14"/>
        <v>5052.534449159034</v>
      </c>
      <c r="AA108" s="153">
        <f t="shared" si="15"/>
        <v>4210.445374299195</v>
      </c>
      <c r="AB108" s="154">
        <f t="shared" si="16"/>
        <v>2.6866037355150554</v>
      </c>
      <c r="AC108" s="155">
        <f t="shared" si="17"/>
        <v>4009.9479755230427</v>
      </c>
      <c r="AD108" s="19">
        <f t="shared" si="18"/>
        <v>2.8209339222908083</v>
      </c>
    </row>
    <row r="109" spans="1:30" ht="12.75">
      <c r="A109" s="27" t="s">
        <v>32</v>
      </c>
      <c r="B109" s="27"/>
      <c r="C109" s="53"/>
      <c r="D109" s="78">
        <f>D104+D106+D107+D108</f>
        <v>199259.32000000004</v>
      </c>
      <c r="E109" s="27"/>
      <c r="F109" s="27"/>
      <c r="G109" s="27"/>
      <c r="H109" s="144"/>
      <c r="I109" s="27"/>
      <c r="J109" s="25"/>
      <c r="K109" s="27"/>
      <c r="L109" s="27"/>
      <c r="M109" s="27"/>
      <c r="N109" s="27"/>
      <c r="O109" s="27"/>
      <c r="P109" s="27"/>
      <c r="Q109" s="27"/>
      <c r="R109" s="27"/>
      <c r="S109" s="24"/>
      <c r="T109" s="27"/>
      <c r="U109" s="25"/>
      <c r="V109" s="142"/>
      <c r="W109" s="25"/>
      <c r="X109" s="33"/>
      <c r="Y109" s="20"/>
      <c r="Z109" s="153">
        <f t="shared" si="14"/>
        <v>0</v>
      </c>
      <c r="AA109" s="153">
        <f t="shared" si="15"/>
        <v>0</v>
      </c>
      <c r="AB109" s="154">
        <f t="shared" si="16"/>
        <v>0</v>
      </c>
      <c r="AC109" s="155">
        <f t="shared" si="17"/>
        <v>0</v>
      </c>
      <c r="AD109" s="19">
        <f t="shared" si="18"/>
        <v>0</v>
      </c>
    </row>
    <row r="110" spans="1:30" ht="0.75" customHeight="1">
      <c r="A110" s="80"/>
      <c r="B110" s="80"/>
      <c r="C110" s="8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80"/>
      <c r="W110" s="25"/>
      <c r="X110" s="156"/>
      <c r="Y110" s="155"/>
      <c r="Z110" s="153"/>
      <c r="AA110" s="153"/>
      <c r="AB110" s="154"/>
      <c r="AC110" s="155"/>
      <c r="AD110" s="19"/>
    </row>
    <row r="111" spans="1:30" ht="12.75" hidden="1">
      <c r="A111" s="80"/>
      <c r="B111" s="80"/>
      <c r="C111" s="80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80"/>
      <c r="W111" s="25"/>
      <c r="X111" s="156"/>
      <c r="Y111" s="155"/>
      <c r="Z111" s="153"/>
      <c r="AA111" s="153"/>
      <c r="AB111" s="154"/>
      <c r="AC111" s="155"/>
      <c r="AD111" s="19"/>
    </row>
    <row r="112" spans="1:30" ht="12.75" hidden="1">
      <c r="A112" s="80"/>
      <c r="B112" s="80"/>
      <c r="C112" s="80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123"/>
      <c r="W112" s="157"/>
      <c r="X112" s="156"/>
      <c r="Y112" s="155"/>
      <c r="Z112" s="153"/>
      <c r="AA112" s="153"/>
      <c r="AB112" s="154"/>
      <c r="AC112" s="155"/>
      <c r="AD112" s="19"/>
    </row>
    <row r="113" spans="1:30" ht="12.75" hidden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58"/>
      <c r="X113" s="479"/>
      <c r="Y113" s="481"/>
      <c r="Z113" s="153"/>
      <c r="AA113" s="153"/>
      <c r="AB113" s="154"/>
      <c r="AC113" s="155"/>
      <c r="AD113" s="19"/>
    </row>
    <row r="114" spans="1:30" ht="12.75" hidden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58"/>
      <c r="X114" s="480"/>
      <c r="Y114" s="481"/>
      <c r="Z114" s="153"/>
      <c r="AA114" s="153"/>
      <c r="AB114" s="154"/>
      <c r="AC114" s="155"/>
      <c r="AD114" s="19"/>
    </row>
    <row r="115" spans="1:30" ht="12.75" hidden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58"/>
      <c r="X115" s="3"/>
      <c r="Y115" s="20"/>
      <c r="Z115" s="153"/>
      <c r="AA115" s="153"/>
      <c r="AB115" s="154"/>
      <c r="AC115" s="155"/>
      <c r="AD115" s="19"/>
    </row>
    <row r="116" spans="1:30" ht="12.75">
      <c r="A116" s="66" t="s">
        <v>91</v>
      </c>
      <c r="B116" s="66">
        <v>79</v>
      </c>
      <c r="C116" s="85">
        <v>5</v>
      </c>
      <c r="D116" s="66">
        <v>2870.25</v>
      </c>
      <c r="E116" s="86"/>
      <c r="F116" s="97">
        <f>'[12]Расч по домам'!$Y$110</f>
        <v>0.599084325894957</v>
      </c>
      <c r="G116" s="34">
        <f>'[11]Норм по домам'!$Q$108</f>
        <v>0.4528966083805893</v>
      </c>
      <c r="H116" s="28"/>
      <c r="I116" s="28">
        <f>'[14]Расч по домам'!$M$109</f>
        <v>0.07297248727193684</v>
      </c>
      <c r="J116" s="97">
        <f>'[16]Расч по домам'!$G$109</f>
        <v>0.028088494053367198</v>
      </c>
      <c r="K116" s="34">
        <f>'[6]Расч по домам'!$H$109</f>
        <v>0</v>
      </c>
      <c r="L116" s="28">
        <v>0</v>
      </c>
      <c r="M116" s="35">
        <v>0</v>
      </c>
      <c r="N116" s="146">
        <f>'[4]Расч. по домам на электр'!$P$108</f>
        <v>0.09076721666629284</v>
      </c>
      <c r="O116" s="28">
        <f>'[8]Расчет на дерат  и дез.'!$K$108</f>
        <v>0.008798246378073919</v>
      </c>
      <c r="P116" s="28">
        <f>'[18]Расч. по домам на электр'!$P$108</f>
        <v>0.19804292838042925</v>
      </c>
      <c r="Q116" s="68">
        <v>0.5</v>
      </c>
      <c r="R116" s="68">
        <v>0</v>
      </c>
      <c r="S116" s="28">
        <f>'[25]Расч по домам на посыпку и расч'!$H$108</f>
        <v>0.01198478410146266</v>
      </c>
      <c r="T116" s="28">
        <f>'[3]Расч по домам'!$M$110</f>
        <v>0.05088302377683024</v>
      </c>
      <c r="U116" s="68">
        <f>R116+Q116+P116+O116+N116+M116+L116+K116+J116+I116+H116+G116+F116+E116+S116+T116</f>
        <v>2.013518114903939</v>
      </c>
      <c r="V116" s="147">
        <f>U116*1.05</f>
        <v>2.114194020649136</v>
      </c>
      <c r="W116" s="68">
        <f>V116*1.2</f>
        <v>2.5370328247789633</v>
      </c>
      <c r="X116" s="3">
        <f>U116*1.1*1.2</f>
        <v>2.6578439116732</v>
      </c>
      <c r="Y116" s="20">
        <f>V116/0.95</f>
        <v>2.2254673901569855</v>
      </c>
      <c r="Z116" s="153">
        <f t="shared" si="14"/>
        <v>7281.918465321819</v>
      </c>
      <c r="AA116" s="153">
        <f t="shared" si="15"/>
        <v>6068.265387768183</v>
      </c>
      <c r="AB116" s="154">
        <f t="shared" si="16"/>
        <v>2.5370328247789633</v>
      </c>
      <c r="AC116" s="155">
        <f t="shared" si="17"/>
        <v>5779.300369303031</v>
      </c>
      <c r="AD116" s="19">
        <f t="shared" si="18"/>
        <v>2.6638844660179117</v>
      </c>
    </row>
    <row r="117" spans="1:30" ht="12.75">
      <c r="A117" s="27" t="s">
        <v>91</v>
      </c>
      <c r="B117" s="27">
        <v>81</v>
      </c>
      <c r="C117" s="53">
        <v>5</v>
      </c>
      <c r="D117" s="27">
        <v>2811.14</v>
      </c>
      <c r="E117" s="88"/>
      <c r="F117" s="26">
        <f>'[12]Расч по домам'!$Y$111</f>
        <v>0.8577122815654861</v>
      </c>
      <c r="G117" s="36">
        <f>'[11]Норм по домам'!$Q$109</f>
        <v>0.4528966083805893</v>
      </c>
      <c r="H117" s="24"/>
      <c r="I117" s="24">
        <f>'[14]Расч по домам'!$M$110</f>
        <v>0.07297248727193684</v>
      </c>
      <c r="J117" s="26">
        <f>'[16]Расч по домам'!$G$110</f>
        <v>0.0280884940533672</v>
      </c>
      <c r="K117" s="36">
        <f>'[6]Расч по домам'!$H$110</f>
        <v>0</v>
      </c>
      <c r="L117" s="24">
        <v>0</v>
      </c>
      <c r="M117" s="37">
        <v>0</v>
      </c>
      <c r="N117" s="29">
        <f>'[4]Расч. по домам на электр'!$P$109</f>
        <v>0.08314019514172383</v>
      </c>
      <c r="O117" s="24">
        <f>'[8]Расчет на дерат  и дез.'!$K$109</f>
        <v>0.010017881239165133</v>
      </c>
      <c r="P117" s="24">
        <f>'[18]Расч. по домам на электр'!$P$109</f>
        <v>0.18406851385390427</v>
      </c>
      <c r="Q117" s="68">
        <v>0.5</v>
      </c>
      <c r="R117" s="25">
        <v>0</v>
      </c>
      <c r="S117" s="24">
        <f>'[25]Расч по домам на посыпку и расч'!$H$108</f>
        <v>0.01198478410146266</v>
      </c>
      <c r="T117" s="24">
        <f>'[3]Расч по домам'!$M$111</f>
        <v>0.045716168150013996</v>
      </c>
      <c r="U117" s="25">
        <f>R117+Q117+P117+O117+N117+M117+L117+K117+J117+I117+H117+G117+F117+E117+S117+T117</f>
        <v>2.2465974137576494</v>
      </c>
      <c r="V117" s="56">
        <f aca="true" t="shared" si="20" ref="V117:V161">U117*1.05</f>
        <v>2.358927284445532</v>
      </c>
      <c r="W117" s="25">
        <f aca="true" t="shared" si="21" ref="W117:W161">V117*1.2</f>
        <v>2.8307127413346382</v>
      </c>
      <c r="X117" s="3">
        <f aca="true" t="shared" si="22" ref="X117:X161">U117*1.1*1.2</f>
        <v>2.9655085861600976</v>
      </c>
      <c r="Y117" s="20">
        <f aca="true" t="shared" si="23" ref="Y117:Y161">V117/0.95</f>
        <v>2.4830813520479285</v>
      </c>
      <c r="Z117" s="153">
        <f t="shared" si="14"/>
        <v>7957.529815675454</v>
      </c>
      <c r="AA117" s="153">
        <f t="shared" si="15"/>
        <v>6631.2748463962125</v>
      </c>
      <c r="AB117" s="154">
        <f t="shared" si="16"/>
        <v>2.8307127413346382</v>
      </c>
      <c r="AC117" s="155">
        <f t="shared" si="17"/>
        <v>6315.4998537106785</v>
      </c>
      <c r="AD117" s="19">
        <f t="shared" si="18"/>
        <v>2.9722483784013702</v>
      </c>
    </row>
    <row r="118" spans="1:30" ht="12.75">
      <c r="A118" s="27" t="s">
        <v>91</v>
      </c>
      <c r="B118" s="27">
        <v>85</v>
      </c>
      <c r="C118" s="53">
        <v>5</v>
      </c>
      <c r="D118" s="27">
        <v>4185.66</v>
      </c>
      <c r="E118" s="88"/>
      <c r="F118" s="26">
        <f>'[12]Расч по домам'!$Y$112</f>
        <v>0.5034840593837053</v>
      </c>
      <c r="G118" s="36">
        <f>'[11]Норм по домам'!$Q$110</f>
        <v>0.4528966083805893</v>
      </c>
      <c r="H118" s="24"/>
      <c r="I118" s="24">
        <f>'[14]Расч по домам'!$M$111</f>
        <v>0.07297248727193682</v>
      </c>
      <c r="J118" s="26">
        <f>'[16]Расч по домам'!$G$111</f>
        <v>0.0280884940533672</v>
      </c>
      <c r="K118" s="36">
        <f>'[6]Расч по домам'!$H$111</f>
        <v>0</v>
      </c>
      <c r="L118" s="24">
        <v>0</v>
      </c>
      <c r="M118" s="37">
        <v>0</v>
      </c>
      <c r="N118" s="29">
        <f>'[4]Расч. по домам на электр'!$P$110</f>
        <v>0.08946317126691579</v>
      </c>
      <c r="O118" s="24">
        <f>'[8]Расчет на дерат  и дез.'!$K$110</f>
        <v>0.010919424893565172</v>
      </c>
      <c r="P118" s="24">
        <f>'[18]Расч. по домам на электр'!$P$110</f>
        <v>0.20026211298141333</v>
      </c>
      <c r="Q118" s="68">
        <v>0.5</v>
      </c>
      <c r="R118" s="25">
        <v>0</v>
      </c>
      <c r="S118" s="24">
        <f>'[25]Расч по домам на посыпку и расч'!$H$108</f>
        <v>0.01198478410146266</v>
      </c>
      <c r="T118" s="24">
        <f>'[3]Расч по домам'!$M$112</f>
        <v>0.05030979285928885</v>
      </c>
      <c r="U118" s="25">
        <f>R118+Q118+P118+O118+N118+M118+L118+K118+J118+I118+H118+G118+F118+E118+S118+T118</f>
        <v>1.9203809351922445</v>
      </c>
      <c r="V118" s="56">
        <f t="shared" si="20"/>
        <v>2.016399981951857</v>
      </c>
      <c r="W118" s="25">
        <f t="shared" si="21"/>
        <v>2.4196799783422285</v>
      </c>
      <c r="X118" s="3">
        <f t="shared" si="22"/>
        <v>2.534902834453763</v>
      </c>
      <c r="Y118" s="20">
        <f t="shared" si="23"/>
        <v>2.1225262967914285</v>
      </c>
      <c r="Z118" s="153">
        <f t="shared" si="14"/>
        <v>10127.957698147931</v>
      </c>
      <c r="AA118" s="153">
        <f t="shared" si="15"/>
        <v>8439.96474845661</v>
      </c>
      <c r="AB118" s="154">
        <f t="shared" si="16"/>
        <v>2.4196799783422276</v>
      </c>
      <c r="AC118" s="155">
        <f t="shared" si="17"/>
        <v>8038.06166519677</v>
      </c>
      <c r="AD118" s="19">
        <f t="shared" si="18"/>
        <v>2.54066397725934</v>
      </c>
    </row>
    <row r="119" spans="1:30" ht="12.75">
      <c r="A119" s="27" t="s">
        <v>91</v>
      </c>
      <c r="B119" s="27">
        <v>89</v>
      </c>
      <c r="C119" s="53">
        <v>5</v>
      </c>
      <c r="D119" s="27">
        <v>1678.7</v>
      </c>
      <c r="E119" s="88"/>
      <c r="F119" s="26">
        <f>'[12]Расч по домам'!$Y$113</f>
        <v>0.7976532878536963</v>
      </c>
      <c r="G119" s="36">
        <f>'[11]Норм по домам'!$Q$111</f>
        <v>0.41770951160639574</v>
      </c>
      <c r="H119" s="24"/>
      <c r="I119" s="24">
        <f>'[14]Расч по домам'!$M$112</f>
        <v>0.07297248727193684</v>
      </c>
      <c r="J119" s="26">
        <f>'[16]Расч по домам'!$G$112</f>
        <v>0.0280884940533672</v>
      </c>
      <c r="K119" s="36">
        <f>'[6]Расч по домам'!$H$112</f>
        <v>0</v>
      </c>
      <c r="L119" s="24">
        <v>0</v>
      </c>
      <c r="M119" s="37">
        <v>0</v>
      </c>
      <c r="N119" s="29">
        <f>'[4]Расч. по домам на электр'!$P$111</f>
        <v>0.14543043854192675</v>
      </c>
      <c r="O119" s="24">
        <f>'[8]Расчет на дерат  и дез.'!$K$111</f>
        <v>0.0067232769404896656</v>
      </c>
      <c r="P119" s="24">
        <f>'[18]Расч. по домам на электр'!$P$111</f>
        <v>0.16813842189225672</v>
      </c>
      <c r="Q119" s="68">
        <v>0.5</v>
      </c>
      <c r="R119" s="25">
        <v>0</v>
      </c>
      <c r="S119" s="24">
        <f>'[25]Расч по домам на посыпку и расч'!$H$108</f>
        <v>0.01198478410146266</v>
      </c>
      <c r="T119" s="24">
        <f>'[3]Расч по домам'!$M$113</f>
        <v>0.08639936188489386</v>
      </c>
      <c r="U119" s="25">
        <f>R119+Q119+P119+O119+N119+M119+L119+K119+J119+I119+H119+G119+F119+E119+S119+T119</f>
        <v>2.2351000641464256</v>
      </c>
      <c r="V119" s="56">
        <f t="shared" si="20"/>
        <v>2.346855067353747</v>
      </c>
      <c r="W119" s="25">
        <f t="shared" si="21"/>
        <v>2.8162260808244963</v>
      </c>
      <c r="X119" s="3">
        <f t="shared" si="22"/>
        <v>2.9503320846732817</v>
      </c>
      <c r="Y119" s="20">
        <f t="shared" si="23"/>
        <v>2.4703737551092075</v>
      </c>
      <c r="Z119" s="153">
        <f t="shared" si="14"/>
        <v>4727.598721880082</v>
      </c>
      <c r="AA119" s="153">
        <f t="shared" si="15"/>
        <v>3939.6656015667354</v>
      </c>
      <c r="AB119" s="154">
        <f t="shared" si="16"/>
        <v>2.816226080824497</v>
      </c>
      <c r="AC119" s="155">
        <f t="shared" si="17"/>
        <v>3752.062477682605</v>
      </c>
      <c r="AD119" s="19">
        <f t="shared" si="18"/>
        <v>2.957037384865721</v>
      </c>
    </row>
    <row r="120" spans="1:30" ht="12.75">
      <c r="A120" s="27" t="s">
        <v>91</v>
      </c>
      <c r="B120" s="71" t="s">
        <v>13</v>
      </c>
      <c r="C120" s="53">
        <v>5</v>
      </c>
      <c r="D120" s="27">
        <v>1698.8</v>
      </c>
      <c r="E120" s="88"/>
      <c r="F120" s="26">
        <f>'[12]Расч по домам'!$Y$114</f>
        <v>0.7882155488109254</v>
      </c>
      <c r="G120" s="36">
        <f>'[11]Норм по домам'!$Q$112</f>
        <v>0.41770951160639574</v>
      </c>
      <c r="H120" s="24"/>
      <c r="I120" s="24">
        <f>'[14]Расч по домам'!$M$113</f>
        <v>0.07297248727193684</v>
      </c>
      <c r="J120" s="26">
        <f>'[16]Расч по домам'!$G$113</f>
        <v>0.0280884940533672</v>
      </c>
      <c r="K120" s="36">
        <f>'[6]Расч по домам'!$H$113</f>
        <v>0</v>
      </c>
      <c r="L120" s="24">
        <v>0</v>
      </c>
      <c r="M120" s="37">
        <v>0</v>
      </c>
      <c r="N120" s="29">
        <f>'[4]Расч. по домам на электр'!$P$112</f>
        <v>0.14337196269999528</v>
      </c>
      <c r="O120" s="24">
        <f>'[8]Расчет на дерат  и дез.'!$K$112</f>
        <v>0</v>
      </c>
      <c r="P120" s="24">
        <f>'[18]Расч. по домам на электр'!$P$112</f>
        <v>0.16575852891362206</v>
      </c>
      <c r="Q120" s="68">
        <v>0.5</v>
      </c>
      <c r="R120" s="25">
        <v>0</v>
      </c>
      <c r="S120" s="24">
        <f>'[25]Расч по домам на посыпку и расч'!$H$108</f>
        <v>0.01198478410146266</v>
      </c>
      <c r="T120" s="24">
        <f>'[3]Расч по домам'!$M$114</f>
        <v>0.0851764335833535</v>
      </c>
      <c r="U120" s="25">
        <f aca="true" t="shared" si="24" ref="U120:U161">R120+Q120+P120+O120+N120+M120+L120+K120+J120+I120+H120+G120+F120+E120+S120+T120</f>
        <v>2.213277751041059</v>
      </c>
      <c r="V120" s="56">
        <f t="shared" si="20"/>
        <v>2.3239416385931118</v>
      </c>
      <c r="W120" s="25">
        <f t="shared" si="21"/>
        <v>2.788729966311734</v>
      </c>
      <c r="X120" s="3">
        <f t="shared" si="22"/>
        <v>2.921526631374198</v>
      </c>
      <c r="Y120" s="20">
        <f t="shared" si="23"/>
        <v>2.446254356413802</v>
      </c>
      <c r="Z120" s="153">
        <f t="shared" si="14"/>
        <v>4737.494466770374</v>
      </c>
      <c r="AA120" s="153">
        <f t="shared" si="15"/>
        <v>3947.912055641978</v>
      </c>
      <c r="AB120" s="154">
        <f t="shared" si="16"/>
        <v>2.788729966311734</v>
      </c>
      <c r="AC120" s="155">
        <f t="shared" si="17"/>
        <v>3759.916243468551</v>
      </c>
      <c r="AD120" s="19">
        <f t="shared" si="18"/>
        <v>2.928166464627321</v>
      </c>
    </row>
    <row r="121" spans="1:30" ht="12.75">
      <c r="A121" s="27" t="s">
        <v>72</v>
      </c>
      <c r="B121" s="27">
        <v>42</v>
      </c>
      <c r="C121" s="53">
        <v>9</v>
      </c>
      <c r="D121" s="27">
        <v>9924.93</v>
      </c>
      <c r="E121" s="88"/>
      <c r="F121" s="26">
        <f>'[12]Расч по домам'!$Y$115</f>
        <v>0.3047154205017063</v>
      </c>
      <c r="G121" s="36">
        <f>'[11]Норм по домам'!$Q$113</f>
        <v>0.45169660838058934</v>
      </c>
      <c r="H121" s="24"/>
      <c r="I121" s="24">
        <f>'[14]Расч по домам'!$M$114</f>
        <v>0.07297248727193684</v>
      </c>
      <c r="J121" s="26">
        <f>'[16]Расч по домам'!$G$114</f>
        <v>0.028088494053367198</v>
      </c>
      <c r="K121" s="36">
        <f>'[17]Расч по домам'!$H$114</f>
        <v>0.3183193677271795</v>
      </c>
      <c r="L121" s="24">
        <f>'[15]Расч по домам'!$J$114</f>
        <v>0.37972560007979905</v>
      </c>
      <c r="M121" s="37">
        <f>'[10]Расч по домам'!$J$114</f>
        <v>0.20629868422245798</v>
      </c>
      <c r="N121" s="29">
        <f>'[4]Расч. по домам на электр'!$P$113</f>
        <v>0.07140182891823177</v>
      </c>
      <c r="O121" s="24">
        <f>'[8]Расчет на дерат  и дез.'!$K$113</f>
        <v>0.028956123620015452</v>
      </c>
      <c r="P121" s="24">
        <f>'[18]Расч. по домам на электр'!$P$113</f>
        <v>0.2160994012958255</v>
      </c>
      <c r="Q121" s="68">
        <v>0.5</v>
      </c>
      <c r="R121" s="25">
        <v>0</v>
      </c>
      <c r="S121" s="24">
        <f>'[25]Расч по домам на посыпку и расч'!$H$108</f>
        <v>0.01198478410146266</v>
      </c>
      <c r="T121" s="24">
        <f>'[3]Расч по домам'!$M$115</f>
        <v>0.0649616132207004</v>
      </c>
      <c r="U121" s="25">
        <f t="shared" si="24"/>
        <v>2.6552204133932715</v>
      </c>
      <c r="V121" s="56">
        <f t="shared" si="20"/>
        <v>2.787981434062935</v>
      </c>
      <c r="W121" s="25">
        <f t="shared" si="21"/>
        <v>3.345577720875522</v>
      </c>
      <c r="X121" s="3">
        <f t="shared" si="22"/>
        <v>3.5048909456791186</v>
      </c>
      <c r="Y121" s="20">
        <f t="shared" si="23"/>
        <v>2.934717299013616</v>
      </c>
      <c r="Z121" s="153">
        <f t="shared" si="14"/>
        <v>33204.624689249096</v>
      </c>
      <c r="AA121" s="153">
        <f t="shared" si="15"/>
        <v>27670.520574374248</v>
      </c>
      <c r="AB121" s="154">
        <f t="shared" si="16"/>
        <v>2.2061047193184327</v>
      </c>
      <c r="AC121" s="155">
        <f t="shared" si="17"/>
        <v>26352.876737499282</v>
      </c>
      <c r="AD121" s="19">
        <f t="shared" si="18"/>
        <v>3.512856606919298</v>
      </c>
    </row>
    <row r="122" spans="1:30" ht="12.75">
      <c r="A122" s="27" t="s">
        <v>72</v>
      </c>
      <c r="B122" s="27">
        <v>44</v>
      </c>
      <c r="C122" s="53">
        <v>9</v>
      </c>
      <c r="D122" s="27">
        <v>11956.6</v>
      </c>
      <c r="E122" s="88"/>
      <c r="F122" s="26">
        <f>'[12]Расч по домам'!$Y$116</f>
        <v>0.29304893694417034</v>
      </c>
      <c r="G122" s="36">
        <f>'[11]Норм по домам'!$Q$114</f>
        <v>0.4516966083805893</v>
      </c>
      <c r="H122" s="24"/>
      <c r="I122" s="24">
        <f>'[14]Расч по домам'!$M$115</f>
        <v>0.07297248727193684</v>
      </c>
      <c r="J122" s="26">
        <f>'[16]Расч по домам'!$G$115</f>
        <v>0.0280884940533672</v>
      </c>
      <c r="K122" s="36">
        <f>'[17]Расч по домам'!$H$115</f>
        <v>0.3183193677271795</v>
      </c>
      <c r="L122" s="24">
        <f>'[15]Расч по домам'!$J$115</f>
        <v>0.3782429787732298</v>
      </c>
      <c r="M122" s="37">
        <f>'[10]Расч по домам'!$J$115</f>
        <v>0.238</v>
      </c>
      <c r="N122" s="29">
        <f>'[4]Расч. по домам на электр'!$P$114</f>
        <v>0.0694079028466305</v>
      </c>
      <c r="O122" s="24">
        <f>'[8]Расчет на дерат  и дез.'!$K$114</f>
        <v>0.03015586928279499</v>
      </c>
      <c r="P122" s="24">
        <f>'[18]Расч. по домам на электр'!$P$114</f>
        <v>0.21478521512452342</v>
      </c>
      <c r="Q122" s="68">
        <v>0.5</v>
      </c>
      <c r="R122" s="25">
        <v>0</v>
      </c>
      <c r="S122" s="24">
        <f>'[25]Расч по домам на посыпку и расч'!$H$108</f>
        <v>0.01198478410146266</v>
      </c>
      <c r="T122" s="24">
        <f>'[3]Расч по домам'!$M$116</f>
        <v>0.057392494119844775</v>
      </c>
      <c r="U122" s="25">
        <f t="shared" si="24"/>
        <v>2.664095138625729</v>
      </c>
      <c r="V122" s="56">
        <f t="shared" si="20"/>
        <v>2.797299895557016</v>
      </c>
      <c r="W122" s="25">
        <f t="shared" si="21"/>
        <v>3.356759874668419</v>
      </c>
      <c r="X122" s="3">
        <f t="shared" si="22"/>
        <v>3.516605582985963</v>
      </c>
      <c r="Y122" s="20">
        <f t="shared" si="23"/>
        <v>2.9445262058494905</v>
      </c>
      <c r="Z122" s="153">
        <f t="shared" si="14"/>
        <v>40135.435117460416</v>
      </c>
      <c r="AA122" s="153">
        <f t="shared" si="15"/>
        <v>33446.195931217015</v>
      </c>
      <c r="AB122" s="154">
        <f t="shared" si="16"/>
        <v>2.179211318077903</v>
      </c>
      <c r="AC122" s="155">
        <f t="shared" si="17"/>
        <v>31853.519934492397</v>
      </c>
      <c r="AD122" s="19">
        <f t="shared" si="18"/>
        <v>3.5245978684018398</v>
      </c>
    </row>
    <row r="123" spans="1:30" ht="12.75">
      <c r="A123" s="27" t="s">
        <v>72</v>
      </c>
      <c r="B123" s="27">
        <v>46</v>
      </c>
      <c r="C123" s="53">
        <v>5</v>
      </c>
      <c r="D123" s="27">
        <v>2854.67</v>
      </c>
      <c r="E123" s="88"/>
      <c r="F123" s="26">
        <f>'[12]Расч по домам'!$Y$117</f>
        <v>0.49079316974174486</v>
      </c>
      <c r="G123" s="36">
        <f>'[11]Норм по домам'!$Q$115</f>
        <v>0.4528966083805893</v>
      </c>
      <c r="H123" s="24"/>
      <c r="I123" s="24">
        <f>'[14]Расч по домам'!$M$116</f>
        <v>0.07297248727193684</v>
      </c>
      <c r="J123" s="26">
        <f>'[16]Расч по домам'!$G$116</f>
        <v>0.0280884940533672</v>
      </c>
      <c r="K123" s="36">
        <f>'[6]Расч по домам'!$H$116</f>
        <v>0</v>
      </c>
      <c r="L123" s="24">
        <v>0</v>
      </c>
      <c r="M123" s="37">
        <v>0</v>
      </c>
      <c r="N123" s="29">
        <f>'[4]Расч. по домам на электр'!$P$115</f>
        <v>0.08671752988418371</v>
      </c>
      <c r="O123" s="24">
        <f>'[8]Расчет на дерат  и дез.'!$K$115</f>
        <v>0.04520166370660473</v>
      </c>
      <c r="P123" s="24">
        <f>'[18]Расч. по домам на электр'!$P$115</f>
        <v>0.19198856610396298</v>
      </c>
      <c r="Q123" s="68">
        <v>0.5</v>
      </c>
      <c r="R123" s="25">
        <v>0</v>
      </c>
      <c r="S123" s="24">
        <f>'[25]Расч по домам на посыпку и расч'!$H$108</f>
        <v>0.01198478410146266</v>
      </c>
      <c r="T123" s="24">
        <f>'[3]Расч по домам'!$M$117</f>
        <v>0.13619575297393063</v>
      </c>
      <c r="U123" s="25">
        <f t="shared" si="24"/>
        <v>2.016839056217783</v>
      </c>
      <c r="V123" s="56">
        <f t="shared" si="20"/>
        <v>2.117681009028672</v>
      </c>
      <c r="W123" s="25">
        <f t="shared" si="21"/>
        <v>2.5412172108344064</v>
      </c>
      <c r="X123" s="3">
        <f t="shared" si="22"/>
        <v>2.662227554207474</v>
      </c>
      <c r="Y123" s="20">
        <f t="shared" si="23"/>
        <v>2.229137904240708</v>
      </c>
      <c r="Z123" s="153">
        <f t="shared" si="14"/>
        <v>7254.336535252655</v>
      </c>
      <c r="AA123" s="153">
        <f t="shared" si="15"/>
        <v>6045.28044604388</v>
      </c>
      <c r="AB123" s="154">
        <f t="shared" si="16"/>
        <v>2.541217210834407</v>
      </c>
      <c r="AC123" s="155">
        <f t="shared" si="17"/>
        <v>5757.409948613218</v>
      </c>
      <c r="AD123" s="19">
        <f t="shared" si="18"/>
        <v>2.6682780713761267</v>
      </c>
    </row>
    <row r="124" spans="1:30" ht="12.75">
      <c r="A124" s="27" t="s">
        <v>72</v>
      </c>
      <c r="B124" s="27">
        <v>48</v>
      </c>
      <c r="C124" s="53">
        <v>5</v>
      </c>
      <c r="D124" s="27">
        <v>2865.31</v>
      </c>
      <c r="E124" s="88"/>
      <c r="F124" s="26">
        <f>'[12]Расч по домам'!$Y$118</f>
        <v>0.5979781749735049</v>
      </c>
      <c r="G124" s="36">
        <f>'[11]Норм по домам'!$Q$116</f>
        <v>0.4528966083805893</v>
      </c>
      <c r="H124" s="24"/>
      <c r="I124" s="24">
        <f>'[14]Расч по домам'!$M$117</f>
        <v>0.07297248727193682</v>
      </c>
      <c r="J124" s="26">
        <f>'[16]Расч по домам'!$G$117</f>
        <v>0.0280884940533672</v>
      </c>
      <c r="K124" s="36">
        <f>'[6]Расч по домам'!$H$117</f>
        <v>0</v>
      </c>
      <c r="L124" s="24">
        <v>0</v>
      </c>
      <c r="M124" s="37">
        <v>0</v>
      </c>
      <c r="N124" s="29">
        <f>'[4]Расч. по домам на электр'!$P$116</f>
        <v>0.08983234225101883</v>
      </c>
      <c r="O124" s="24">
        <f>'[8]Расчет на дерат  и дез.'!$K$116</f>
        <v>0.03378744359249086</v>
      </c>
      <c r="P124" s="24">
        <f>'[18]Расч. по домам на электр'!$P$116</f>
        <v>0.1960031471282455</v>
      </c>
      <c r="Q124" s="68">
        <v>0.5</v>
      </c>
      <c r="R124" s="25">
        <v>0</v>
      </c>
      <c r="S124" s="24">
        <f>'[25]Расч по домам на посыпку и расч'!$H$108</f>
        <v>0.01198478410146266</v>
      </c>
      <c r="T124" s="24">
        <f>'[3]Расч по домам'!$M$118</f>
        <v>0.05035894428152493</v>
      </c>
      <c r="U124" s="25">
        <f t="shared" si="24"/>
        <v>2.033902426034141</v>
      </c>
      <c r="V124" s="56">
        <f t="shared" si="20"/>
        <v>2.1355975473358484</v>
      </c>
      <c r="W124" s="25">
        <f t="shared" si="21"/>
        <v>2.562717056803018</v>
      </c>
      <c r="X124" s="3">
        <f t="shared" si="22"/>
        <v>2.684751202365067</v>
      </c>
      <c r="Y124" s="20">
        <f t="shared" si="23"/>
        <v>2.2479974182482616</v>
      </c>
      <c r="Z124" s="153">
        <f t="shared" si="14"/>
        <v>7342.978810028255</v>
      </c>
      <c r="AA124" s="153">
        <f t="shared" si="15"/>
        <v>6119.14900835688</v>
      </c>
      <c r="AB124" s="154">
        <f t="shared" si="16"/>
        <v>2.562717056803018</v>
      </c>
      <c r="AC124" s="155">
        <f t="shared" si="17"/>
        <v>5827.760960339885</v>
      </c>
      <c r="AD124" s="19">
        <f t="shared" si="18"/>
        <v>2.690852909643169</v>
      </c>
    </row>
    <row r="125" spans="1:30" ht="12.75">
      <c r="A125" s="27" t="s">
        <v>72</v>
      </c>
      <c r="B125" s="27">
        <v>52</v>
      </c>
      <c r="C125" s="53">
        <v>5</v>
      </c>
      <c r="D125" s="27">
        <v>2967.62</v>
      </c>
      <c r="E125" s="88"/>
      <c r="F125" s="26">
        <f>'[12]Расч по домам'!$Y$119</f>
        <v>0.881037001862323</v>
      </c>
      <c r="G125" s="36">
        <f>'[11]Норм по домам'!$Q$117</f>
        <v>0.4528966083805893</v>
      </c>
      <c r="H125" s="24"/>
      <c r="I125" s="24">
        <f>'[14]Расч по домам'!$M$118</f>
        <v>0.07297248727193684</v>
      </c>
      <c r="J125" s="26">
        <f>'[16]Расч по домам'!$G$118</f>
        <v>0.028088494053367198</v>
      </c>
      <c r="K125" s="36">
        <f>'[6]Расч по домам'!$H$118</f>
        <v>0</v>
      </c>
      <c r="L125" s="24">
        <v>0</v>
      </c>
      <c r="M125" s="37">
        <v>0</v>
      </c>
      <c r="N125" s="29">
        <f>'[4]Расч. по домам на электр'!$P$117</f>
        <v>0.08719425000079797</v>
      </c>
      <c r="O125" s="24">
        <f>'[8]Расчет на дерат  и дез.'!$K$117</f>
        <v>0.03361201905904395</v>
      </c>
      <c r="P125" s="24">
        <f>'[18]Расч. по домам на электр'!$P$117</f>
        <v>0.19024715356845318</v>
      </c>
      <c r="Q125" s="68">
        <v>0.5</v>
      </c>
      <c r="R125" s="25">
        <v>0</v>
      </c>
      <c r="S125" s="24">
        <f>'[25]Расч по домам на посыпку и расч'!$H$108</f>
        <v>0.01198478410146266</v>
      </c>
      <c r="T125" s="24">
        <f>'[3]Расч по домам'!$M$119</f>
        <v>0.04888006109414052</v>
      </c>
      <c r="U125" s="25">
        <f t="shared" si="24"/>
        <v>2.306912859392115</v>
      </c>
      <c r="V125" s="56">
        <f t="shared" si="20"/>
        <v>2.422258502361721</v>
      </c>
      <c r="W125" s="25">
        <f t="shared" si="21"/>
        <v>2.906710202834065</v>
      </c>
      <c r="X125" s="3">
        <f t="shared" si="22"/>
        <v>3.045124974397592</v>
      </c>
      <c r="Y125" s="20">
        <f t="shared" si="23"/>
        <v>2.5497457919597064</v>
      </c>
      <c r="Z125" s="153">
        <f t="shared" si="14"/>
        <v>8626.011332134427</v>
      </c>
      <c r="AA125" s="153">
        <f t="shared" si="15"/>
        <v>7188.34277677869</v>
      </c>
      <c r="AB125" s="154">
        <f t="shared" si="16"/>
        <v>2.906710202834065</v>
      </c>
      <c r="AC125" s="155">
        <f t="shared" si="17"/>
        <v>6846.040739789228</v>
      </c>
      <c r="AD125" s="19">
        <f t="shared" si="18"/>
        <v>3.0520457129757683</v>
      </c>
    </row>
    <row r="126" spans="1:30" ht="12.75">
      <c r="A126" s="27" t="s">
        <v>72</v>
      </c>
      <c r="B126" s="27">
        <v>58</v>
      </c>
      <c r="C126" s="53">
        <v>9</v>
      </c>
      <c r="D126" s="27">
        <v>3248.1</v>
      </c>
      <c r="E126" s="88"/>
      <c r="F126" s="26">
        <f>'[12]Расч по домам'!$Y$120</f>
        <v>0.4827278530422913</v>
      </c>
      <c r="G126" s="36">
        <f>'[11]Норм по домам'!$Q$118</f>
        <v>0.4587966083805892</v>
      </c>
      <c r="H126" s="24"/>
      <c r="I126" s="24">
        <f>'[14]Расч по домам'!$M$119</f>
        <v>0.07297248727193684</v>
      </c>
      <c r="J126" s="26">
        <f>'[16]Расч по домам'!$G$119</f>
        <v>0.0280884940533672</v>
      </c>
      <c r="K126" s="36">
        <f>'[17]Расч по домам'!$H$119</f>
        <v>0.3183193677271795</v>
      </c>
      <c r="L126" s="24">
        <f>'[15]Расч по домам'!$J$119</f>
        <v>0.4125615763546798</v>
      </c>
      <c r="M126" s="37">
        <f>'[10]Расч по домам'!$J$119</f>
        <v>0.22413103044856994</v>
      </c>
      <c r="N126" s="29">
        <f>'[4]Расч. по домам на электр'!$P$118</f>
        <v>0.08464328290031788</v>
      </c>
      <c r="O126" s="24">
        <f>'[8]Расчет на дерат  и дез.'!$K$118</f>
        <v>0.03297517523064766</v>
      </c>
      <c r="P126" s="24">
        <f>'[18]Расч. по домам на электр'!$P$118</f>
        <v>0.2735338199513382</v>
      </c>
      <c r="Q126" s="68">
        <v>0.5</v>
      </c>
      <c r="R126" s="25">
        <v>0</v>
      </c>
      <c r="S126" s="24">
        <f>'[25]Расч по домам на посыпку и расч'!$H$108</f>
        <v>0.01198478410146266</v>
      </c>
      <c r="T126" s="24">
        <f>'[3]Расч по домам'!$M$120</f>
        <v>0.07309063682076236</v>
      </c>
      <c r="U126" s="25">
        <f t="shared" si="24"/>
        <v>2.973825116283143</v>
      </c>
      <c r="V126" s="56">
        <f t="shared" si="20"/>
        <v>3.1225163720973</v>
      </c>
      <c r="W126" s="25">
        <f t="shared" si="21"/>
        <v>3.74701964651676</v>
      </c>
      <c r="X126" s="3">
        <f t="shared" si="22"/>
        <v>3.925449153493749</v>
      </c>
      <c r="Y126" s="20">
        <f t="shared" si="23"/>
        <v>3.2868593390497898</v>
      </c>
      <c r="Z126" s="153">
        <f t="shared" si="14"/>
        <v>12170.694513851087</v>
      </c>
      <c r="AA126" s="153">
        <f t="shared" si="15"/>
        <v>10142.24542820924</v>
      </c>
      <c r="AB126" s="154">
        <f t="shared" si="16"/>
        <v>2.543704558608419</v>
      </c>
      <c r="AC126" s="155">
        <f t="shared" si="17"/>
        <v>9659.281360199277</v>
      </c>
      <c r="AD126" s="19">
        <f t="shared" si="18"/>
        <v>3.9343706288425984</v>
      </c>
    </row>
    <row r="127" spans="1:30" ht="12.75">
      <c r="A127" s="27" t="s">
        <v>72</v>
      </c>
      <c r="B127" s="27">
        <v>60</v>
      </c>
      <c r="C127" s="53">
        <v>5</v>
      </c>
      <c r="D127" s="27">
        <v>1709.26</v>
      </c>
      <c r="E127" s="88"/>
      <c r="F127" s="26">
        <f>'[12]Расч по домам'!$Y$121</f>
        <v>0.6607531774296088</v>
      </c>
      <c r="G127" s="36">
        <f>'[11]Норм по домам'!$Q$119</f>
        <v>0.41770951160639574</v>
      </c>
      <c r="H127" s="24"/>
      <c r="I127" s="24">
        <f>'[14]Расч по домам'!$M$120</f>
        <v>0.07297248727193684</v>
      </c>
      <c r="J127" s="26">
        <f>'[16]Расч по домам'!$G$120</f>
        <v>0.0280884940533672</v>
      </c>
      <c r="K127" s="36">
        <f>'[6]Расч по домам'!$H$120</f>
        <v>0</v>
      </c>
      <c r="L127" s="24">
        <v>0</v>
      </c>
      <c r="M127" s="37">
        <v>0</v>
      </c>
      <c r="N127" s="29">
        <f>'[4]Расч. по домам на электр'!$P$119</f>
        <v>0.12878859418367322</v>
      </c>
      <c r="O127" s="24">
        <f>'[8]Расчет на дерат  и дез.'!$K$119</f>
        <v>0.037281542889905574</v>
      </c>
      <c r="P127" s="24">
        <f>'[18]Расч. по домам на электр'!$P$119</f>
        <v>0.14889806563790478</v>
      </c>
      <c r="Q127" s="68">
        <v>0.5</v>
      </c>
      <c r="R127" s="25">
        <v>0</v>
      </c>
      <c r="S127" s="24">
        <f>'[25]Расч по домам на посыпку и расч'!$H$108</f>
        <v>0.01198478410146266</v>
      </c>
      <c r="T127" s="24">
        <f>'[3]Расч по домам'!$M$121</f>
        <v>0.07651254075201043</v>
      </c>
      <c r="U127" s="25">
        <f t="shared" si="24"/>
        <v>2.0829891979262656</v>
      </c>
      <c r="V127" s="56">
        <f t="shared" si="20"/>
        <v>2.187138657822579</v>
      </c>
      <c r="W127" s="25">
        <f t="shared" si="21"/>
        <v>2.6245663893870947</v>
      </c>
      <c r="X127" s="3">
        <f t="shared" si="22"/>
        <v>2.7495457412626707</v>
      </c>
      <c r="Y127" s="20">
        <f t="shared" si="23"/>
        <v>2.3022512187606097</v>
      </c>
      <c r="Z127" s="153">
        <f t="shared" si="14"/>
        <v>4486.0663467237855</v>
      </c>
      <c r="AA127" s="153">
        <f t="shared" si="15"/>
        <v>3738.3886222698216</v>
      </c>
      <c r="AB127" s="154">
        <f t="shared" si="16"/>
        <v>2.6245663893870947</v>
      </c>
      <c r="AC127" s="155">
        <f t="shared" si="17"/>
        <v>3560.3701164474487</v>
      </c>
      <c r="AD127" s="19">
        <f t="shared" si="18"/>
        <v>2.7557947088564494</v>
      </c>
    </row>
    <row r="128" spans="1:30" ht="12.75">
      <c r="A128" s="27" t="s">
        <v>72</v>
      </c>
      <c r="B128" s="27">
        <v>62</v>
      </c>
      <c r="C128" s="53">
        <v>9</v>
      </c>
      <c r="D128" s="27">
        <v>3390.53</v>
      </c>
      <c r="E128" s="88"/>
      <c r="F128" s="26">
        <f>'[12]Расч по домам'!$Y$122</f>
        <v>0.556913726675967</v>
      </c>
      <c r="G128" s="36">
        <f>'[11]Норм по домам'!$Q$120</f>
        <v>0.4587966083805893</v>
      </c>
      <c r="H128" s="24"/>
      <c r="I128" s="24">
        <f>'[14]Расч по домам'!$M$121</f>
        <v>0.07297248727193684</v>
      </c>
      <c r="J128" s="26">
        <f>'[16]Расч по домам'!$G$121</f>
        <v>0.0280884940533672</v>
      </c>
      <c r="K128" s="36">
        <f>'[17]Расч по домам'!$H$121</f>
        <v>0.3183193677271795</v>
      </c>
      <c r="L128" s="24">
        <f>'[15]Расч по домам'!$J$121</f>
        <v>0.3952184466735289</v>
      </c>
      <c r="M128" s="37">
        <f>'[10]Расч по домам'!$J$121</f>
        <v>0.21471569341666347</v>
      </c>
      <c r="N128" s="29">
        <f>'[4]Расч. по домам на электр'!$P$120</f>
        <v>0.08542198780128006</v>
      </c>
      <c r="O128" s="24">
        <f>'[8]Расчет на дерат  и дез.'!$K$120</f>
        <v>0.03572401168352244</v>
      </c>
      <c r="P128" s="24">
        <f>'[18]Расч. по домам на электр'!$P$120</f>
        <v>0.27605028810895754</v>
      </c>
      <c r="Q128" s="68">
        <v>0.5</v>
      </c>
      <c r="R128" s="25">
        <v>0</v>
      </c>
      <c r="S128" s="24">
        <f>'[25]Расч по домам на посыпку и расч'!$H$108</f>
        <v>0.01198478410146266</v>
      </c>
      <c r="T128" s="24">
        <f>'[3]Расч по домам'!$M$122</f>
        <v>0.07376305919329491</v>
      </c>
      <c r="U128" s="25">
        <f t="shared" si="24"/>
        <v>3.02796895508775</v>
      </c>
      <c r="V128" s="56">
        <f t="shared" si="20"/>
        <v>3.179367402842138</v>
      </c>
      <c r="W128" s="25">
        <f t="shared" si="21"/>
        <v>3.8152408834105653</v>
      </c>
      <c r="X128" s="3">
        <f t="shared" si="22"/>
        <v>3.9969190207158305</v>
      </c>
      <c r="Y128" s="20">
        <f t="shared" si="23"/>
        <v>3.346702529307514</v>
      </c>
      <c r="Z128" s="153">
        <f t="shared" si="14"/>
        <v>12935.688672430026</v>
      </c>
      <c r="AA128" s="153">
        <f t="shared" si="15"/>
        <v>10779.740560358354</v>
      </c>
      <c r="AB128" s="154">
        <f t="shared" si="16"/>
        <v>2.645641463560676</v>
      </c>
      <c r="AC128" s="155">
        <f t="shared" si="17"/>
        <v>10266.41958129367</v>
      </c>
      <c r="AD128" s="19">
        <f t="shared" si="18"/>
        <v>4.006002927581093</v>
      </c>
    </row>
    <row r="129" spans="1:30" ht="12.75">
      <c r="A129" s="27" t="s">
        <v>72</v>
      </c>
      <c r="B129" s="27">
        <v>64</v>
      </c>
      <c r="C129" s="53">
        <v>5</v>
      </c>
      <c r="D129" s="27">
        <v>1686.43</v>
      </c>
      <c r="E129" s="88"/>
      <c r="F129" s="26">
        <f>'[12]Расч по домам'!$Y$123</f>
        <v>0.6738775159360305</v>
      </c>
      <c r="G129" s="36">
        <f>'[11]Норм по домам'!$Q$121</f>
        <v>0.45289660838058937</v>
      </c>
      <c r="H129" s="24"/>
      <c r="I129" s="24">
        <f>'[14]Расч по домам'!$M$122</f>
        <v>0.07297248727193682</v>
      </c>
      <c r="J129" s="26">
        <f>'[16]Расч по домам'!$G$122</f>
        <v>0.0280884940533672</v>
      </c>
      <c r="K129" s="36">
        <f>'[6]Расч по домам'!$H$122</f>
        <v>0</v>
      </c>
      <c r="L129" s="24">
        <v>0</v>
      </c>
      <c r="M129" s="37">
        <v>0</v>
      </c>
      <c r="N129" s="29">
        <f>'[4]Расч. по домам на электр'!$P$121</f>
        <v>0.08735308718515473</v>
      </c>
      <c r="O129" s="24">
        <f>'[8]Расчет на дерат  и дез.'!$K$121</f>
        <v>0.04202121246261828</v>
      </c>
      <c r="P129" s="24">
        <f>'[18]Расч. по домам на электр'!$P$121</f>
        <v>0.1338831346492085</v>
      </c>
      <c r="Q129" s="68">
        <v>0.5</v>
      </c>
      <c r="R129" s="25">
        <v>0</v>
      </c>
      <c r="S129" s="24">
        <f>'[25]Расч по домам на посыпку и расч'!$H$108</f>
        <v>0.01198478410146266</v>
      </c>
      <c r="T129" s="24">
        <f>'[3]Расч по домам'!$M$123</f>
        <v>0.06879699042407661</v>
      </c>
      <c r="U129" s="25">
        <f t="shared" si="24"/>
        <v>2.071874314464445</v>
      </c>
      <c r="V129" s="56">
        <f t="shared" si="20"/>
        <v>2.1754680301876674</v>
      </c>
      <c r="W129" s="25">
        <f t="shared" si="21"/>
        <v>2.6105616362252007</v>
      </c>
      <c r="X129" s="3">
        <f t="shared" si="22"/>
        <v>2.7348740950930672</v>
      </c>
      <c r="Y129" s="20">
        <f t="shared" si="23"/>
        <v>2.289966347565966</v>
      </c>
      <c r="Z129" s="153">
        <f t="shared" si="14"/>
        <v>4402.529460179266</v>
      </c>
      <c r="AA129" s="153">
        <f t="shared" si="15"/>
        <v>3668.7745501493882</v>
      </c>
      <c r="AB129" s="154">
        <f t="shared" si="16"/>
        <v>2.6105616362252007</v>
      </c>
      <c r="AC129" s="155">
        <f t="shared" si="17"/>
        <v>3494.071000142274</v>
      </c>
      <c r="AD129" s="19">
        <f t="shared" si="18"/>
        <v>2.7410897180364606</v>
      </c>
    </row>
    <row r="130" spans="1:30" ht="12.75">
      <c r="A130" s="27" t="s">
        <v>72</v>
      </c>
      <c r="B130" s="27">
        <v>51</v>
      </c>
      <c r="C130" s="53">
        <v>9</v>
      </c>
      <c r="D130" s="27">
        <v>16415.7</v>
      </c>
      <c r="E130" s="88"/>
      <c r="F130" s="26">
        <f>'[12]Расч по домам'!$Y$124</f>
        <v>0.5099761805523574</v>
      </c>
      <c r="G130" s="36">
        <f>'[11]Норм по домам'!$Q$122</f>
        <v>0.4587966083805893</v>
      </c>
      <c r="H130" s="24"/>
      <c r="I130" s="24">
        <f>'[14]Расч по домам'!$M$123</f>
        <v>0.07297248727193684</v>
      </c>
      <c r="J130" s="26">
        <f>'[16]Расч по домам'!$G$123</f>
        <v>0.0280884940533672</v>
      </c>
      <c r="K130" s="36">
        <f>'[17]Расч по домам'!$H$123</f>
        <v>0.3183193677271795</v>
      </c>
      <c r="L130" s="24">
        <f>'[15]Расч по домам'!$J$123</f>
        <v>0.3673312743288437</v>
      </c>
      <c r="M130" s="37">
        <f>'[10]Расч по домам'!$J$123</f>
        <v>0.238</v>
      </c>
      <c r="N130" s="29">
        <f>'[4]Расч. по домам на электр'!$P$122</f>
        <v>0.07368946901870402</v>
      </c>
      <c r="O130" s="24">
        <f>'[8]Расчет на дерат  и дез.'!$K$122</f>
        <v>0.03342194768829027</v>
      </c>
      <c r="P130" s="24">
        <f>'[18]Расч. по домам на электр'!$P$122</f>
        <v>0.21675269922879176</v>
      </c>
      <c r="Q130" s="68">
        <v>0.5</v>
      </c>
      <c r="R130" s="25">
        <v>0</v>
      </c>
      <c r="S130" s="24">
        <f>'[25]Расч по домам на посыпку и расч'!$H$108</f>
        <v>0.01198478410146266</v>
      </c>
      <c r="T130" s="24">
        <f>'[3]Расч по домам'!$M$124</f>
        <v>0.04374032476435304</v>
      </c>
      <c r="U130" s="25">
        <f>F130+G130+I130+J130+K130+L130+M130+N130+O130+P130+Q130+R130+S130+T130</f>
        <v>2.873073637115876</v>
      </c>
      <c r="V130" s="56">
        <f t="shared" si="20"/>
        <v>3.01672731897167</v>
      </c>
      <c r="W130" s="25">
        <f t="shared" si="21"/>
        <v>3.6200727827660035</v>
      </c>
      <c r="X130" s="3">
        <f t="shared" si="22"/>
        <v>3.7924572009929562</v>
      </c>
      <c r="Y130" s="20">
        <f t="shared" si="23"/>
        <v>3.1755024410228105</v>
      </c>
      <c r="Z130" s="153">
        <f t="shared" si="14"/>
        <v>59426.028780051885</v>
      </c>
      <c r="AA130" s="153">
        <f t="shared" si="15"/>
        <v>49521.690650043245</v>
      </c>
      <c r="AB130" s="154">
        <f t="shared" si="16"/>
        <v>2.4562729737754143</v>
      </c>
      <c r="AC130" s="155">
        <f t="shared" si="17"/>
        <v>47163.51490480309</v>
      </c>
      <c r="AD130" s="19">
        <f t="shared" si="18"/>
        <v>3.801076421904304</v>
      </c>
    </row>
    <row r="131" spans="1:30" ht="12.75">
      <c r="A131" s="27" t="s">
        <v>72</v>
      </c>
      <c r="B131" s="27">
        <v>53</v>
      </c>
      <c r="C131" s="53">
        <v>9</v>
      </c>
      <c r="D131" s="27">
        <v>9916</v>
      </c>
      <c r="E131" s="88"/>
      <c r="F131" s="26">
        <f>'[12]Расч по домам'!$Y$125</f>
        <v>0.4273090776334544</v>
      </c>
      <c r="G131" s="36">
        <f>'[11]Норм по домам'!$Q$123</f>
        <v>0.4587966083805892</v>
      </c>
      <c r="H131" s="24"/>
      <c r="I131" s="24">
        <f>'[14]Расч по домам'!$M$124</f>
        <v>0.07297248727193682</v>
      </c>
      <c r="J131" s="26">
        <f>'[16]Расч по домам'!$G$124</f>
        <v>0.0280884940533672</v>
      </c>
      <c r="K131" s="36">
        <f>'[17]Расч по домам'!$H$124</f>
        <v>0.3183193677271795</v>
      </c>
      <c r="L131" s="24">
        <f>'[15]Расч по домам'!$J$124</f>
        <v>0.38006756756756754</v>
      </c>
      <c r="M131" s="37">
        <f>'[10]Расч по домам'!$J$124</f>
        <v>0.238</v>
      </c>
      <c r="N131" s="29">
        <f>'[4]Расч. по домам на электр'!$P$123</f>
        <v>0.07486764148281792</v>
      </c>
      <c r="O131" s="24">
        <f>'[8]Расчет на дерат  и дез.'!$K$123</f>
        <v>0.034194340796019906</v>
      </c>
      <c r="P131" s="24">
        <f>'[18]Расч. по домам на электр'!$P$123</f>
        <v>0.21970087029027047</v>
      </c>
      <c r="Q131" s="68">
        <v>0.5</v>
      </c>
      <c r="R131" s="25">
        <v>0</v>
      </c>
      <c r="S131" s="24">
        <f>'[25]Расч по домам на посыпку и расч'!$H$108</f>
        <v>0.01198478410146266</v>
      </c>
      <c r="T131" s="24">
        <f>'[3]Расч по домам'!$M$125</f>
        <v>0.06604425035176403</v>
      </c>
      <c r="U131" s="25">
        <f t="shared" si="24"/>
        <v>2.8303454896564304</v>
      </c>
      <c r="V131" s="56">
        <f t="shared" si="20"/>
        <v>2.971862764139252</v>
      </c>
      <c r="W131" s="25">
        <f t="shared" si="21"/>
        <v>3.5662353169671026</v>
      </c>
      <c r="X131" s="3">
        <f t="shared" si="22"/>
        <v>3.7360560463464885</v>
      </c>
      <c r="Y131" s="20">
        <f t="shared" si="23"/>
        <v>3.1282765938307917</v>
      </c>
      <c r="Z131" s="153">
        <f t="shared" si="14"/>
        <v>35362.78940304579</v>
      </c>
      <c r="AA131" s="153">
        <f t="shared" si="15"/>
        <v>29468.991169204823</v>
      </c>
      <c r="AB131" s="154">
        <f t="shared" si="16"/>
        <v>2.38638777849572</v>
      </c>
      <c r="AC131" s="155">
        <f t="shared" si="17"/>
        <v>28065.705875433163</v>
      </c>
      <c r="AD131" s="19">
        <f t="shared" si="18"/>
        <v>3.744547082815458</v>
      </c>
    </row>
    <row r="132" spans="1:30" ht="12.75">
      <c r="A132" s="27" t="s">
        <v>72</v>
      </c>
      <c r="B132" s="27">
        <v>55</v>
      </c>
      <c r="C132" s="53">
        <v>9</v>
      </c>
      <c r="D132" s="27">
        <v>9748.1</v>
      </c>
      <c r="E132" s="88"/>
      <c r="F132" s="26">
        <f>'[12]Расч по домам'!$Y$126</f>
        <v>0.25670037097690834</v>
      </c>
      <c r="G132" s="36">
        <f>'[11]Норм по домам'!$Q$124</f>
        <v>0.45879660838058933</v>
      </c>
      <c r="H132" s="24"/>
      <c r="I132" s="24">
        <f>'[14]Расч по домам'!$M$125</f>
        <v>0.07297248727193682</v>
      </c>
      <c r="J132" s="26">
        <f>'[16]Расч по домам'!$G$125</f>
        <v>0.0280884940533672</v>
      </c>
      <c r="K132" s="36">
        <f>'[17]Расч по домам'!$H$125</f>
        <v>0.3183193677271795</v>
      </c>
      <c r="L132" s="24">
        <f>'[15]Расч по домам'!$J$125</f>
        <v>0.38661380166391396</v>
      </c>
      <c r="M132" s="37">
        <f>'[10]Расч по домам'!$J$125:$J$125</f>
        <v>0.23800000000000002</v>
      </c>
      <c r="N132" s="29">
        <f>'[4]Расч. по домам на электр'!$P$124</f>
        <v>0.07462600378936769</v>
      </c>
      <c r="O132" s="24">
        <f>'[8]Расчет на дерат  и дез.'!$K$124</f>
        <v>0.0322519260163519</v>
      </c>
      <c r="P132" s="24">
        <f>'[18]Расч. по домам на электр'!$P$124</f>
        <v>0.22352155240973437</v>
      </c>
      <c r="Q132" s="68">
        <v>0.5</v>
      </c>
      <c r="R132" s="25">
        <v>0</v>
      </c>
      <c r="S132" s="24">
        <f>'[25]Расч по домам на посыпку и расч'!$H$108</f>
        <v>0.01198478410146266</v>
      </c>
      <c r="T132" s="24">
        <f>'[3]Расч по домам'!$M$126</f>
        <v>0.0437997414064295</v>
      </c>
      <c r="U132" s="25">
        <f t="shared" si="24"/>
        <v>2.6456751377972414</v>
      </c>
      <c r="V132" s="56">
        <f t="shared" si="20"/>
        <v>2.7779588946871034</v>
      </c>
      <c r="W132" s="25">
        <f t="shared" si="21"/>
        <v>3.333550673624524</v>
      </c>
      <c r="X132" s="3">
        <f t="shared" si="22"/>
        <v>3.492291181892359</v>
      </c>
      <c r="Y132" s="20">
        <f t="shared" si="23"/>
        <v>2.9241672575653723</v>
      </c>
      <c r="Z132" s="153">
        <f t="shared" si="14"/>
        <v>32495.785321559222</v>
      </c>
      <c r="AA132" s="153">
        <f t="shared" si="15"/>
        <v>27079.821101299352</v>
      </c>
      <c r="AB132" s="154">
        <f t="shared" si="16"/>
        <v>2.145454880191746</v>
      </c>
      <c r="AC132" s="155">
        <f t="shared" si="17"/>
        <v>25790.30581076129</v>
      </c>
      <c r="AD132" s="19">
        <f t="shared" si="18"/>
        <v>3.5002282073057502</v>
      </c>
    </row>
    <row r="133" spans="1:30" ht="12.75">
      <c r="A133" s="27" t="s">
        <v>72</v>
      </c>
      <c r="B133" s="27">
        <v>57</v>
      </c>
      <c r="C133" s="53">
        <v>5</v>
      </c>
      <c r="D133" s="27">
        <v>3822.3</v>
      </c>
      <c r="E133" s="88"/>
      <c r="F133" s="26">
        <f>'[12]Расч по домам'!$Y$127</f>
        <v>0.6647306586435741</v>
      </c>
      <c r="G133" s="36">
        <f>'[11]Норм по домам'!$Q$125</f>
        <v>0.45289660838058926</v>
      </c>
      <c r="H133" s="24"/>
      <c r="I133" s="24">
        <f>'[14]Расч по домам'!$M$126</f>
        <v>0.07297248727193684</v>
      </c>
      <c r="J133" s="26">
        <f>'[16]Расч по домам'!$G$126</f>
        <v>0.0280884940533672</v>
      </c>
      <c r="K133" s="36">
        <f>'[6]Расч по домам'!$H$126</f>
        <v>0</v>
      </c>
      <c r="L133" s="24">
        <v>0</v>
      </c>
      <c r="M133" s="37">
        <v>0</v>
      </c>
      <c r="N133" s="29">
        <f>'[4]Расч. по домам на электр'!$P$125</f>
        <v>0.09874045931274292</v>
      </c>
      <c r="O133" s="24">
        <f>'[8]Расчет на дерат  и дез.'!$K$125</f>
        <v>0.03369286162781571</v>
      </c>
      <c r="P133" s="24">
        <f>'[18]Расч. по домам на электр'!$P$125</f>
        <v>0.22102919825778347</v>
      </c>
      <c r="Q133" s="68">
        <v>0.5</v>
      </c>
      <c r="R133" s="25">
        <v>0</v>
      </c>
      <c r="S133" s="24">
        <f>'[25]Расч по домам на посыпку и расч'!$H$108</f>
        <v>0.01198478410146266</v>
      </c>
      <c r="T133" s="24">
        <f>'[3]Расч по домам'!$M$127</f>
        <v>0.03785924611496478</v>
      </c>
      <c r="U133" s="25">
        <f t="shared" si="24"/>
        <v>2.1219947977642373</v>
      </c>
      <c r="V133" s="56">
        <f t="shared" si="20"/>
        <v>2.2280945376524492</v>
      </c>
      <c r="W133" s="25">
        <f t="shared" si="21"/>
        <v>2.673713445182939</v>
      </c>
      <c r="X133" s="3">
        <f t="shared" si="22"/>
        <v>2.801033133048793</v>
      </c>
      <c r="Y133" s="20">
        <f t="shared" si="23"/>
        <v>2.3453626712131044</v>
      </c>
      <c r="Z133" s="153">
        <f t="shared" si="14"/>
        <v>10219.734901522748</v>
      </c>
      <c r="AA133" s="153">
        <f t="shared" si="15"/>
        <v>8516.445751268957</v>
      </c>
      <c r="AB133" s="154">
        <f t="shared" si="16"/>
        <v>2.6737134451829396</v>
      </c>
      <c r="AC133" s="155">
        <f t="shared" si="17"/>
        <v>8110.900715494245</v>
      </c>
      <c r="AD133" s="19">
        <f t="shared" si="18"/>
        <v>2.8073991174420865</v>
      </c>
    </row>
    <row r="134" spans="1:30" ht="12.75">
      <c r="A134" s="27" t="s">
        <v>72</v>
      </c>
      <c r="B134" s="27">
        <v>59</v>
      </c>
      <c r="C134" s="53">
        <v>5</v>
      </c>
      <c r="D134" s="27">
        <v>2830.5</v>
      </c>
      <c r="E134" s="88"/>
      <c r="F134" s="26">
        <f>'[12]Расч по домам'!$Y$128</f>
        <v>0.8010439490784903</v>
      </c>
      <c r="G134" s="36">
        <f>'[11]Норм по домам'!$Q$126</f>
        <v>0.45289660838058926</v>
      </c>
      <c r="H134" s="24"/>
      <c r="I134" s="24">
        <f>'[14]Расч по домам'!$M$127</f>
        <v>0.07297248727193682</v>
      </c>
      <c r="J134" s="26">
        <f>'[16]Расч по домам'!$G$127</f>
        <v>0.028088494053367198</v>
      </c>
      <c r="K134" s="36">
        <f>'[6]Расч по домам'!$H$127</f>
        <v>0</v>
      </c>
      <c r="L134" s="24">
        <v>0</v>
      </c>
      <c r="M134" s="37">
        <v>0</v>
      </c>
      <c r="N134" s="29">
        <f>'[4]Расч. по домам на электр'!$P$126</f>
        <v>0.09031359270927221</v>
      </c>
      <c r="O134" s="24">
        <f>'[8]Расчет на дерат  и дез.'!$K$126</f>
        <v>0.034023552964729434</v>
      </c>
      <c r="P134" s="24">
        <f>'[18]Расч. по домам на электр'!$P$126</f>
        <v>0.19705317657210655</v>
      </c>
      <c r="Q134" s="68">
        <v>0.5</v>
      </c>
      <c r="R134" s="25">
        <v>0</v>
      </c>
      <c r="S134" s="24">
        <f>'[25]Расч по домам на посыпку и расч'!$H$126</f>
        <v>0.01198478410146266</v>
      </c>
      <c r="T134" s="24">
        <f>'[3]Расч по домам'!$M$128</f>
        <v>0.05062872757343688</v>
      </c>
      <c r="U134" s="25">
        <f t="shared" si="24"/>
        <v>2.2390053727053916</v>
      </c>
      <c r="V134" s="56">
        <f t="shared" si="20"/>
        <v>2.3509556413406614</v>
      </c>
      <c r="W134" s="25">
        <f t="shared" si="21"/>
        <v>2.8211467696087937</v>
      </c>
      <c r="X134" s="3">
        <f t="shared" si="22"/>
        <v>2.9554870919711167</v>
      </c>
      <c r="Y134" s="20">
        <f t="shared" si="23"/>
        <v>2.4746901487796436</v>
      </c>
      <c r="Z134" s="153">
        <f t="shared" si="14"/>
        <v>7985.255931377691</v>
      </c>
      <c r="AA134" s="153">
        <f t="shared" si="15"/>
        <v>6654.379942814742</v>
      </c>
      <c r="AB134" s="154">
        <f t="shared" si="16"/>
        <v>2.8211467696087937</v>
      </c>
      <c r="AC134" s="155">
        <f t="shared" si="17"/>
        <v>6337.504707442611</v>
      </c>
      <c r="AD134" s="19">
        <f t="shared" si="18"/>
        <v>2.9622041080892334</v>
      </c>
    </row>
    <row r="135" spans="1:30" ht="12.75">
      <c r="A135" s="27" t="s">
        <v>72</v>
      </c>
      <c r="B135" s="27">
        <v>61</v>
      </c>
      <c r="C135" s="53">
        <v>5</v>
      </c>
      <c r="D135" s="27">
        <v>1859.6</v>
      </c>
      <c r="E135" s="88"/>
      <c r="F135" s="26">
        <f>'[12]Расч по домам'!$Y$129</f>
        <v>0.6111245747472575</v>
      </c>
      <c r="G135" s="36">
        <f>'[11]Норм по домам'!$Q$127</f>
        <v>0.45289660838058937</v>
      </c>
      <c r="H135" s="24"/>
      <c r="I135" s="24">
        <f>'[14]Расч по домам'!$M$128</f>
        <v>0.07297248727193684</v>
      </c>
      <c r="J135" s="26">
        <f>'[16]Расч по домам'!$G$128</f>
        <v>0.0280884940533672</v>
      </c>
      <c r="K135" s="36">
        <f>'[6]Расч по домам'!$H$128</f>
        <v>0</v>
      </c>
      <c r="L135" s="24">
        <v>0</v>
      </c>
      <c r="M135" s="37">
        <v>0</v>
      </c>
      <c r="N135" s="29">
        <f>'[4]Расч. по домам на электр'!$P$127</f>
        <v>0.13057653632416935</v>
      </c>
      <c r="O135" s="24">
        <f>'[8]Расчет на дерат  и дез.'!$K$127</f>
        <v>0.03380077256757726</v>
      </c>
      <c r="P135" s="24">
        <f>'[18]Расч. по домам на электр'!$P$127</f>
        <v>0.15096518289995592</v>
      </c>
      <c r="Q135" s="68">
        <v>0.5</v>
      </c>
      <c r="R135" s="25">
        <v>0</v>
      </c>
      <c r="S135" s="24">
        <f>'[25]Расч по домам на посыпку и расч'!$H$127</f>
        <v>0.01198478410146266</v>
      </c>
      <c r="T135" s="24">
        <f>'[3]Расч по домам'!$M$129</f>
        <v>0.07757474658439842</v>
      </c>
      <c r="U135" s="25">
        <f t="shared" si="24"/>
        <v>2.0699841869307143</v>
      </c>
      <c r="V135" s="56">
        <f t="shared" si="20"/>
        <v>2.17348339627725</v>
      </c>
      <c r="W135" s="25">
        <f t="shared" si="21"/>
        <v>2.6081800755327</v>
      </c>
      <c r="X135" s="3">
        <f t="shared" si="22"/>
        <v>2.732379126748543</v>
      </c>
      <c r="Y135" s="20">
        <f t="shared" si="23"/>
        <v>2.287877259239211</v>
      </c>
      <c r="Z135" s="153">
        <f t="shared" si="14"/>
        <v>4850.171668460609</v>
      </c>
      <c r="AA135" s="153">
        <f t="shared" si="15"/>
        <v>4041.809723717174</v>
      </c>
      <c r="AB135" s="154">
        <f t="shared" si="16"/>
        <v>2.6081800755327</v>
      </c>
      <c r="AC135" s="155">
        <f t="shared" si="17"/>
        <v>3849.342594016356</v>
      </c>
      <c r="AD135" s="19">
        <f t="shared" si="18"/>
        <v>2.7385890793093353</v>
      </c>
    </row>
    <row r="136" spans="1:30" ht="12.75">
      <c r="A136" s="27" t="s">
        <v>72</v>
      </c>
      <c r="B136" s="27">
        <v>63</v>
      </c>
      <c r="C136" s="53">
        <v>9</v>
      </c>
      <c r="D136" s="27">
        <v>5920</v>
      </c>
      <c r="E136" s="88"/>
      <c r="F136" s="26">
        <f>'[12]Расч по домам'!$Y$130</f>
        <v>0.4105140733783784</v>
      </c>
      <c r="G136" s="36">
        <f>'[11]Норм по домам'!$Q$128</f>
        <v>0.4587966083805893</v>
      </c>
      <c r="H136" s="24"/>
      <c r="I136" s="24">
        <f>'[14]Расч по домам'!$M$129</f>
        <v>0.07297248727193684</v>
      </c>
      <c r="J136" s="26">
        <f>'[16]Расч по домам'!$G$129</f>
        <v>0.0280884940533672</v>
      </c>
      <c r="K136" s="36">
        <f>'[17]Расч по домам'!$H$129</f>
        <v>0.3183193677271795</v>
      </c>
      <c r="L136" s="24">
        <f>'[15]Расч по домам'!$J$129</f>
        <v>0.3819679054054054</v>
      </c>
      <c r="M136" s="37">
        <f>'[10]Расч по домам'!$J$129</f>
        <v>0.238</v>
      </c>
      <c r="N136" s="29">
        <f>'[4]Расч. по домам на электр'!$P$128</f>
        <v>0.07526268637384147</v>
      </c>
      <c r="O136" s="24">
        <f>'[8]Расчет на дерат  и дез.'!$K$128</f>
        <v>0.034266272522522526</v>
      </c>
      <c r="P136" s="24">
        <f>'[18]Расч. по домам на электр'!$P$128</f>
        <v>0.2199415692821369</v>
      </c>
      <c r="Q136" s="68">
        <v>0.5</v>
      </c>
      <c r="R136" s="25">
        <v>0</v>
      </c>
      <c r="S136" s="24">
        <f>'[25]Расч по домам на посыпку и расч'!$H$128</f>
        <v>0.011984784101462658</v>
      </c>
      <c r="T136" s="24">
        <f>'[3]Расч по домам'!$M$130</f>
        <v>0.06611660684474123</v>
      </c>
      <c r="U136" s="25">
        <f t="shared" si="24"/>
        <v>2.816230855341562</v>
      </c>
      <c r="V136" s="56">
        <f t="shared" si="20"/>
        <v>2.9570423981086402</v>
      </c>
      <c r="W136" s="25">
        <f t="shared" si="21"/>
        <v>3.5484508777303683</v>
      </c>
      <c r="X136" s="3">
        <f t="shared" si="22"/>
        <v>3.7174247290508617</v>
      </c>
      <c r="Y136" s="20">
        <f t="shared" si="23"/>
        <v>3.1126762085354107</v>
      </c>
      <c r="Z136" s="153">
        <f t="shared" si="14"/>
        <v>21006.82919616378</v>
      </c>
      <c r="AA136" s="153">
        <f t="shared" si="15"/>
        <v>17505.69099680315</v>
      </c>
      <c r="AB136" s="154">
        <f t="shared" si="16"/>
        <v>2.36620891358331</v>
      </c>
      <c r="AC136" s="155">
        <f t="shared" si="17"/>
        <v>16672.08666362205</v>
      </c>
      <c r="AD136" s="19">
        <f t="shared" si="18"/>
        <v>3.7258734216168867</v>
      </c>
    </row>
    <row r="137" spans="1:30" ht="12.75">
      <c r="A137" s="27" t="s">
        <v>72</v>
      </c>
      <c r="B137" s="27">
        <v>65</v>
      </c>
      <c r="C137" s="53">
        <v>5</v>
      </c>
      <c r="D137" s="27">
        <v>4088.4</v>
      </c>
      <c r="E137" s="88"/>
      <c r="F137" s="26">
        <f>'[12]Расч по домам'!$Y$131</f>
        <v>0.6669576874408897</v>
      </c>
      <c r="G137" s="36">
        <f>'[11]Норм по домам'!$Q$129</f>
        <v>0.45289660838058926</v>
      </c>
      <c r="H137" s="24"/>
      <c r="I137" s="24">
        <f>'[14]Расч по домам'!$M$130</f>
        <v>0.07297248727193684</v>
      </c>
      <c r="J137" s="26">
        <f>'[16]Расч по домам'!$G$130</f>
        <v>0.0280884940533672</v>
      </c>
      <c r="K137" s="36">
        <f>'[6]Расч по домам'!$H$130</f>
        <v>0</v>
      </c>
      <c r="L137" s="24">
        <v>0</v>
      </c>
      <c r="M137" s="37">
        <v>0</v>
      </c>
      <c r="N137" s="29">
        <f>'[4]Расч. по домам на электр'!$P$129</f>
        <v>0.09784341664255122</v>
      </c>
      <c r="O137" s="24">
        <f>'[8]Расчет на дерат  и дез.'!$K$129</f>
        <v>0.031787292502364416</v>
      </c>
      <c r="P137" s="24">
        <f>'[18]Расч. по домам на электр'!$P$129</f>
        <v>0.21902118023178363</v>
      </c>
      <c r="Q137" s="68">
        <v>0.5</v>
      </c>
      <c r="R137" s="25">
        <v>0</v>
      </c>
      <c r="S137" s="24">
        <f>'[25]Расч по домам на посыпку и расч'!$H$129</f>
        <v>0.011984784101462658</v>
      </c>
      <c r="T137" s="24">
        <f>'[3]Расч по домам'!$M$131</f>
        <v>0.05627295057945916</v>
      </c>
      <c r="U137" s="25">
        <f t="shared" si="24"/>
        <v>2.137824901204404</v>
      </c>
      <c r="V137" s="56">
        <f t="shared" si="20"/>
        <v>2.2447161462646243</v>
      </c>
      <c r="W137" s="25">
        <f t="shared" si="21"/>
        <v>2.6936593755175493</v>
      </c>
      <c r="X137" s="3">
        <f t="shared" si="22"/>
        <v>2.8219288695898137</v>
      </c>
      <c r="Y137" s="20">
        <f t="shared" si="23"/>
        <v>2.3628591013311837</v>
      </c>
      <c r="Z137" s="153">
        <f t="shared" si="14"/>
        <v>11012.756990865948</v>
      </c>
      <c r="AA137" s="153">
        <f t="shared" si="15"/>
        <v>9177.29749238829</v>
      </c>
      <c r="AB137" s="154">
        <f t="shared" si="16"/>
        <v>2.6936593755175493</v>
      </c>
      <c r="AC137" s="155">
        <f t="shared" si="17"/>
        <v>8740.283326084085</v>
      </c>
      <c r="AD137" s="19">
        <f t="shared" si="18"/>
        <v>2.828342344293427</v>
      </c>
    </row>
    <row r="138" spans="1:30" ht="12.75">
      <c r="A138" s="27" t="s">
        <v>72</v>
      </c>
      <c r="B138" s="27">
        <v>71</v>
      </c>
      <c r="C138" s="53">
        <v>9</v>
      </c>
      <c r="D138" s="27">
        <v>11685.41</v>
      </c>
      <c r="E138" s="88"/>
      <c r="F138" s="26">
        <f>'[12]Расч по домам'!$Y$132</f>
        <v>0.3134867675160735</v>
      </c>
      <c r="G138" s="36">
        <f>'[11]Норм по домам'!$Q$130</f>
        <v>0.45879660838058933</v>
      </c>
      <c r="H138" s="24"/>
      <c r="I138" s="24">
        <f>'[14]Расч по домам'!$M$131</f>
        <v>0.07297248727193684</v>
      </c>
      <c r="J138" s="26">
        <f>'[16]Расч по домам'!$G$131</f>
        <v>0.0280884940533672</v>
      </c>
      <c r="K138" s="36">
        <f>'[17]Расч по домам'!$H$131</f>
        <v>0.3183193677271795</v>
      </c>
      <c r="L138" s="24">
        <f>'[15]Расч по домам'!$J$131</f>
        <v>0.3870210801332602</v>
      </c>
      <c r="M138" s="37">
        <f>'[10]Расч по домам'!$J$131</f>
        <v>0.21026219875896524</v>
      </c>
      <c r="N138" s="29">
        <f>'[4]Расч. по домам на электр'!$P$130</f>
        <v>0.07590228861734004</v>
      </c>
      <c r="O138" s="24">
        <f>'[8]Расчет на дерат  и дез.'!$K$130</f>
        <v>0.03389782643484482</v>
      </c>
      <c r="P138" s="24">
        <f>'[18]Расч. по домам на электр'!$P$130</f>
        <v>0.2229698711281138</v>
      </c>
      <c r="Q138" s="68">
        <v>0.5</v>
      </c>
      <c r="R138" s="25">
        <v>0</v>
      </c>
      <c r="S138" s="24">
        <f>'[25]Расч по домам на посыпку и расч'!$H$130</f>
        <v>0.01198478410146266</v>
      </c>
      <c r="T138" s="24">
        <f>'[3]Расч по домам'!$M$132</f>
        <v>0.04468462951536414</v>
      </c>
      <c r="U138" s="25">
        <f t="shared" si="24"/>
        <v>2.678386403638498</v>
      </c>
      <c r="V138" s="56">
        <f t="shared" si="20"/>
        <v>2.812305723820423</v>
      </c>
      <c r="W138" s="25">
        <f t="shared" si="21"/>
        <v>3.3747668685845076</v>
      </c>
      <c r="X138" s="3">
        <f t="shared" si="22"/>
        <v>3.535470052802818</v>
      </c>
      <c r="Y138" s="20">
        <f t="shared" si="23"/>
        <v>2.9603218145478136</v>
      </c>
      <c r="Z138" s="153">
        <f t="shared" si="14"/>
        <v>39435.53451382609</v>
      </c>
      <c r="AA138" s="153">
        <f t="shared" si="15"/>
        <v>32862.94542818841</v>
      </c>
      <c r="AB138" s="154">
        <f t="shared" si="16"/>
        <v>2.2211075338440565</v>
      </c>
      <c r="AC138" s="155">
        <f t="shared" si="17"/>
        <v>31298.043264941338</v>
      </c>
      <c r="AD138" s="19">
        <f t="shared" si="18"/>
        <v>3.543505212013733</v>
      </c>
    </row>
    <row r="139" spans="1:30" ht="12.75">
      <c r="A139" s="27" t="s">
        <v>72</v>
      </c>
      <c r="B139" s="27">
        <v>83</v>
      </c>
      <c r="C139" s="53">
        <v>5</v>
      </c>
      <c r="D139" s="27">
        <v>4164.7</v>
      </c>
      <c r="E139" s="88"/>
      <c r="F139" s="26">
        <f>'[12]Расч по домам'!$Y$133</f>
        <v>0.6824026052296686</v>
      </c>
      <c r="G139" s="36">
        <f>'[11]Норм по домам'!$Q$131</f>
        <v>0.4528966083805893</v>
      </c>
      <c r="H139" s="24"/>
      <c r="I139" s="24">
        <f>'[14]Расч по домам'!$M$132</f>
        <v>0.07297248727193682</v>
      </c>
      <c r="J139" s="26">
        <f>'[16]Расч по домам'!$G$132</f>
        <v>0.0280884940533672</v>
      </c>
      <c r="K139" s="36">
        <f>'[6]Расч по домам'!$H$132</f>
        <v>0</v>
      </c>
      <c r="L139" s="24">
        <v>0</v>
      </c>
      <c r="M139" s="37">
        <v>0</v>
      </c>
      <c r="N139" s="29">
        <f>'[4]Расч. по домам на электр'!$P$131</f>
        <v>0.09206828739022818</v>
      </c>
      <c r="O139" s="24">
        <f>'[8]Расчет на дерат  и дез.'!$K$131</f>
        <v>0.03382104353254736</v>
      </c>
      <c r="P139" s="24">
        <f>'[18]Расч. по домам на электр'!$P$131</f>
        <v>0.2020884955752212</v>
      </c>
      <c r="Q139" s="68">
        <v>0.5</v>
      </c>
      <c r="R139" s="25">
        <v>0</v>
      </c>
      <c r="S139" s="24">
        <f>'[25]Расч по домам на посыпку и расч'!$H$130</f>
        <v>0.01198478410146266</v>
      </c>
      <c r="T139" s="24">
        <f>'[3]Расч по домам'!$M$133</f>
        <v>0.051922448377581115</v>
      </c>
      <c r="U139" s="25">
        <f t="shared" si="24"/>
        <v>2.1282452539126027</v>
      </c>
      <c r="V139" s="56">
        <f t="shared" si="20"/>
        <v>2.234657516608233</v>
      </c>
      <c r="W139" s="25">
        <f t="shared" si="21"/>
        <v>2.6815890199298793</v>
      </c>
      <c r="X139" s="3">
        <f t="shared" si="22"/>
        <v>2.809283735164636</v>
      </c>
      <c r="Y139" s="20">
        <f t="shared" si="23"/>
        <v>2.3522710701139298</v>
      </c>
      <c r="Z139" s="153">
        <f t="shared" si="14"/>
        <v>11168.013791301968</v>
      </c>
      <c r="AA139" s="153">
        <f t="shared" si="15"/>
        <v>9306.678159418307</v>
      </c>
      <c r="AB139" s="154">
        <f t="shared" si="16"/>
        <v>2.681589019929879</v>
      </c>
      <c r="AC139" s="155">
        <f t="shared" si="17"/>
        <v>8863.503008969816</v>
      </c>
      <c r="AD139" s="19">
        <f t="shared" si="18"/>
        <v>2.8156684709263735</v>
      </c>
    </row>
    <row r="140" spans="1:30" ht="12.75">
      <c r="A140" s="27" t="s">
        <v>134</v>
      </c>
      <c r="B140" s="27">
        <v>33</v>
      </c>
      <c r="C140" s="53">
        <v>5</v>
      </c>
      <c r="D140" s="27">
        <v>4174.92</v>
      </c>
      <c r="E140" s="88"/>
      <c r="F140" s="26">
        <f>'[12]Расч по домам'!$Y$134</f>
        <v>0.38521885896416375</v>
      </c>
      <c r="G140" s="36">
        <f>'[11]Норм по домам'!$Q$132</f>
        <v>0.4528966083805893</v>
      </c>
      <c r="H140" s="24"/>
      <c r="I140" s="24">
        <f>'[14]Расч по домам'!$M$133</f>
        <v>0.07297248727193682</v>
      </c>
      <c r="J140" s="26">
        <f>'[16]Расч по домам'!$G$133</f>
        <v>0.0280884940533672</v>
      </c>
      <c r="K140" s="36">
        <f>'[6]Расч по домам'!$H$133</f>
        <v>0</v>
      </c>
      <c r="L140" s="24">
        <v>0</v>
      </c>
      <c r="M140" s="37">
        <v>0</v>
      </c>
      <c r="N140" s="29">
        <f>'[4]Расч. по домам на электр'!$P$132</f>
        <v>0.09152829743486028</v>
      </c>
      <c r="O140" s="24">
        <f>'[8]Расчет на дерат  и дез.'!$K$132</f>
        <v>0.03393729700209824</v>
      </c>
      <c r="P140" s="24">
        <f>'[18]Расч. по домам на электр'!$P$132</f>
        <v>0.2009032258064516</v>
      </c>
      <c r="Q140" s="68">
        <v>0.5</v>
      </c>
      <c r="R140" s="25">
        <v>0</v>
      </c>
      <c r="S140" s="24">
        <f>'[25]Расч по домам на посыпку и расч'!$H$130</f>
        <v>0.01198478410146266</v>
      </c>
      <c r="T140" s="24">
        <f>'[3]Расч по домам'!$M$134</f>
        <v>0.05161791788856304</v>
      </c>
      <c r="U140" s="25">
        <f t="shared" si="24"/>
        <v>1.829147970903493</v>
      </c>
      <c r="V140" s="56">
        <f t="shared" si="20"/>
        <v>1.9206053694486678</v>
      </c>
      <c r="W140" s="25">
        <f t="shared" si="21"/>
        <v>2.304726443338401</v>
      </c>
      <c r="X140" s="3">
        <f t="shared" si="22"/>
        <v>2.414475321592611</v>
      </c>
      <c r="Y140" s="20">
        <f t="shared" si="23"/>
        <v>2.0216898625775452</v>
      </c>
      <c r="Z140" s="153">
        <f t="shared" si="14"/>
        <v>9622.048522822359</v>
      </c>
      <c r="AA140" s="153">
        <f t="shared" si="15"/>
        <v>8018.373769018633</v>
      </c>
      <c r="AB140" s="154">
        <f t="shared" si="16"/>
        <v>2.304726443338401</v>
      </c>
      <c r="AC140" s="155">
        <f t="shared" si="17"/>
        <v>7636.546446684411</v>
      </c>
      <c r="AD140" s="19">
        <f t="shared" si="18"/>
        <v>2.4199627655053213</v>
      </c>
    </row>
    <row r="141" spans="1:30" ht="12.75">
      <c r="A141" s="27" t="s">
        <v>134</v>
      </c>
      <c r="B141" s="27">
        <v>35</v>
      </c>
      <c r="C141" s="53">
        <v>5</v>
      </c>
      <c r="D141" s="27">
        <v>3862.97</v>
      </c>
      <c r="E141" s="88"/>
      <c r="F141" s="26">
        <f>'[12]Расч по домам'!$Y$135</f>
        <v>0.8099147324357511</v>
      </c>
      <c r="G141" s="36">
        <f>'[11]Норм по домам'!$Q$133</f>
        <v>0.4528966083805893</v>
      </c>
      <c r="H141" s="24"/>
      <c r="I141" s="24">
        <f>'[14]Расч по домам'!$M$134</f>
        <v>0.07297248727193684</v>
      </c>
      <c r="J141" s="26">
        <f>'[16]Расч по домам'!$G$134</f>
        <v>0.0280884940533672</v>
      </c>
      <c r="K141" s="36">
        <f>'[6]Расч по домам'!$H$134</f>
        <v>0</v>
      </c>
      <c r="L141" s="24">
        <v>0</v>
      </c>
      <c r="M141" s="37">
        <v>0</v>
      </c>
      <c r="N141" s="29">
        <f>'[4]Расч. по домам на электр'!$P$133</f>
        <v>0.10088180603982337</v>
      </c>
      <c r="O141" s="24">
        <f>'[8]Расчет на дерат  и дез.'!$K$133</f>
        <v>0.033277784537113504</v>
      </c>
      <c r="P141" s="24">
        <f>'[18]Расч. по домам на электр'!$P$133</f>
        <v>0.22143403544685664</v>
      </c>
      <c r="Q141" s="68">
        <v>0.5</v>
      </c>
      <c r="R141" s="25">
        <v>0</v>
      </c>
      <c r="S141" s="24">
        <f>'[25]Расч по домам на посыпку и расч'!$H$130</f>
        <v>0.01198478410146266</v>
      </c>
      <c r="T141" s="24">
        <f>'[3]Расч по домам'!$M$135</f>
        <v>0.05689288369336852</v>
      </c>
      <c r="U141" s="25">
        <f t="shared" si="24"/>
        <v>2.2883436159602697</v>
      </c>
      <c r="V141" s="56">
        <f t="shared" si="20"/>
        <v>2.402760796758283</v>
      </c>
      <c r="W141" s="25">
        <f t="shared" si="21"/>
        <v>2.8833129561099398</v>
      </c>
      <c r="X141" s="3">
        <f t="shared" si="22"/>
        <v>3.0206135730675565</v>
      </c>
      <c r="Y141" s="20">
        <f t="shared" si="23"/>
        <v>2.5292218913245086</v>
      </c>
      <c r="Z141" s="153">
        <f t="shared" si="14"/>
        <v>11138.151450064013</v>
      </c>
      <c r="AA141" s="153">
        <f t="shared" si="15"/>
        <v>9281.792875053345</v>
      </c>
      <c r="AB141" s="154">
        <f t="shared" si="16"/>
        <v>2.8833129561099398</v>
      </c>
      <c r="AC141" s="155">
        <f t="shared" si="17"/>
        <v>8839.802738146043</v>
      </c>
      <c r="AD141" s="19">
        <f t="shared" si="18"/>
        <v>3.0274786039154367</v>
      </c>
    </row>
    <row r="142" spans="1:30" ht="12.75">
      <c r="A142" s="27" t="s">
        <v>134</v>
      </c>
      <c r="B142" s="27">
        <v>37</v>
      </c>
      <c r="C142" s="53">
        <v>5</v>
      </c>
      <c r="D142" s="27">
        <v>2780.1</v>
      </c>
      <c r="E142" s="88"/>
      <c r="F142" s="26">
        <f>'[12]Расч по домам'!$Y$136</f>
        <v>0.9544118453293047</v>
      </c>
      <c r="G142" s="36">
        <f>'[11]Норм по домам'!$Q$134</f>
        <v>0.4528966083805892</v>
      </c>
      <c r="H142" s="24"/>
      <c r="I142" s="24">
        <f>'[14]Расч по домам'!$M$135</f>
        <v>0.07297248727193682</v>
      </c>
      <c r="J142" s="26">
        <f>'[16]Расч по домам'!$G$135</f>
        <v>0.0280884940533672</v>
      </c>
      <c r="K142" s="36">
        <f>'[6]Расч по домам'!$H$135</f>
        <v>0</v>
      </c>
      <c r="L142" s="24">
        <v>0</v>
      </c>
      <c r="M142" s="37">
        <v>0</v>
      </c>
      <c r="N142" s="29">
        <f>'[4]Расч. по домам на электр'!$P$134</f>
        <v>0.0867006697435366</v>
      </c>
      <c r="O142" s="24">
        <f>'[8]Расчет на дерат  и дез.'!$K$134</f>
        <v>0</v>
      </c>
      <c r="P142" s="24">
        <f>'[18]Расч. по домам на электр'!$P$134</f>
        <v>0.20080753306708676</v>
      </c>
      <c r="Q142" s="68">
        <v>0.5</v>
      </c>
      <c r="R142" s="25">
        <v>0</v>
      </c>
      <c r="S142" s="24">
        <f>'[25]Расч по домам на посыпку и расч'!$H$130</f>
        <v>0.01198478410146266</v>
      </c>
      <c r="T142" s="24">
        <f>'[3]Расч по домам'!$M$136</f>
        <v>0.04815377618192699</v>
      </c>
      <c r="U142" s="25">
        <f t="shared" si="24"/>
        <v>2.356016198129211</v>
      </c>
      <c r="V142" s="56">
        <f t="shared" si="20"/>
        <v>2.4738170080356716</v>
      </c>
      <c r="W142" s="25">
        <f t="shared" si="21"/>
        <v>2.9685804096428057</v>
      </c>
      <c r="X142" s="3">
        <f t="shared" si="22"/>
        <v>3.1099413815305588</v>
      </c>
      <c r="Y142" s="20">
        <f t="shared" si="23"/>
        <v>2.604017903195444</v>
      </c>
      <c r="Z142" s="153">
        <f t="shared" si="14"/>
        <v>8252.950396847964</v>
      </c>
      <c r="AA142" s="153">
        <f t="shared" si="15"/>
        <v>6877.45866403997</v>
      </c>
      <c r="AB142" s="154">
        <f t="shared" si="16"/>
        <v>2.9685804096428057</v>
      </c>
      <c r="AC142" s="155">
        <f t="shared" si="17"/>
        <v>6549.96063241902</v>
      </c>
      <c r="AD142" s="19">
        <f t="shared" si="18"/>
        <v>3.1170094301249462</v>
      </c>
    </row>
    <row r="143" spans="1:30" ht="12.75">
      <c r="A143" s="27" t="s">
        <v>134</v>
      </c>
      <c r="B143" s="27">
        <v>39</v>
      </c>
      <c r="C143" s="53">
        <v>5</v>
      </c>
      <c r="D143" s="27">
        <v>3883.24</v>
      </c>
      <c r="E143" s="88"/>
      <c r="F143" s="26">
        <f>'[12]Расч по домам'!$Y$137</f>
        <v>0.5714682617607977</v>
      </c>
      <c r="G143" s="36">
        <f>'[11]Норм по домам'!$Q$135</f>
        <v>0.4528966083805893</v>
      </c>
      <c r="H143" s="24"/>
      <c r="I143" s="24">
        <f>'[14]Расч по домам'!$M$136</f>
        <v>0.07297248727193684</v>
      </c>
      <c r="J143" s="26">
        <f>'[16]Расч по домам'!$G$136</f>
        <v>0.0280884940533672</v>
      </c>
      <c r="K143" s="36">
        <f>'[6]Расч по домам'!$H$136</f>
        <v>0</v>
      </c>
      <c r="L143" s="24">
        <v>0</v>
      </c>
      <c r="M143" s="37">
        <v>0</v>
      </c>
      <c r="N143" s="29">
        <f>'[4]Расч. по домам на электр'!$P$135</f>
        <v>0.10125271508609036</v>
      </c>
      <c r="O143" s="24">
        <f>'[8]Расчет на дерат  и дез.'!$K$135</f>
        <v>0.03297924756989867</v>
      </c>
      <c r="P143" s="24">
        <f>'[18]Расч. по домам на электр'!$P$135</f>
        <v>0.22224817518248172</v>
      </c>
      <c r="Q143" s="68">
        <v>0.5</v>
      </c>
      <c r="R143" s="25">
        <v>0</v>
      </c>
      <c r="S143" s="24">
        <f>'[25]Расч по домам на посыпку и расч'!$H$130</f>
        <v>0.01198478410146266</v>
      </c>
      <c r="T143" s="24">
        <f>'[3]Расч по домам'!$M$137</f>
        <v>0.05710206001622059</v>
      </c>
      <c r="U143" s="25">
        <f t="shared" si="24"/>
        <v>2.0509928334228453</v>
      </c>
      <c r="V143" s="56">
        <f t="shared" si="20"/>
        <v>2.1535424750939876</v>
      </c>
      <c r="W143" s="25">
        <f t="shared" si="21"/>
        <v>2.584250970112785</v>
      </c>
      <c r="X143" s="3">
        <f t="shared" si="22"/>
        <v>2.707310540118156</v>
      </c>
      <c r="Y143" s="20">
        <f t="shared" si="23"/>
        <v>2.266886815888408</v>
      </c>
      <c r="Z143" s="153">
        <f t="shared" si="14"/>
        <v>10035.266737180771</v>
      </c>
      <c r="AA143" s="153">
        <f t="shared" si="15"/>
        <v>8362.722280983975</v>
      </c>
      <c r="AB143" s="154">
        <f t="shared" si="16"/>
        <v>2.5842509701127843</v>
      </c>
      <c r="AC143" s="155">
        <f t="shared" si="17"/>
        <v>7964.497410460929</v>
      </c>
      <c r="AD143" s="19">
        <f t="shared" si="18"/>
        <v>2.7134635186184246</v>
      </c>
    </row>
    <row r="144" spans="1:30" ht="12.75">
      <c r="A144" s="27" t="s">
        <v>92</v>
      </c>
      <c r="B144" s="27">
        <v>2</v>
      </c>
      <c r="C144" s="53">
        <v>5</v>
      </c>
      <c r="D144" s="27">
        <v>4257.33</v>
      </c>
      <c r="E144" s="88"/>
      <c r="F144" s="26">
        <f>'[12]Расч по домам'!$Y$138</f>
        <v>0.7925805982309727</v>
      </c>
      <c r="G144" s="36">
        <f>'[11]Норм по домам'!$Q$136</f>
        <v>0.4528966083805892</v>
      </c>
      <c r="H144" s="24"/>
      <c r="I144" s="24">
        <f>'[14]Расч по домам'!$M$137</f>
        <v>0.07297248727193684</v>
      </c>
      <c r="J144" s="26">
        <f>'[16]Расч по домам'!$G$137</f>
        <v>0.0280884940533672</v>
      </c>
      <c r="K144" s="36">
        <f>'[6]Расч по домам'!$H$137</f>
        <v>0</v>
      </c>
      <c r="L144" s="24">
        <v>0</v>
      </c>
      <c r="M144" s="37">
        <v>0</v>
      </c>
      <c r="N144" s="29">
        <f>'[4]Расч. по домам на электр'!$P$136</f>
        <v>0.0900949683922562</v>
      </c>
      <c r="O144" s="24">
        <f>'[8]Расчет на дерат  и дез.'!$K$136</f>
        <v>0.03381172393652047</v>
      </c>
      <c r="P144" s="24">
        <f>'[18]Расч. по домам на электр'!$P$136</f>
        <v>0.19775709027928118</v>
      </c>
      <c r="Q144" s="68">
        <v>0.5</v>
      </c>
      <c r="R144" s="25">
        <v>0</v>
      </c>
      <c r="S144" s="24">
        <f>'[25]Расч по домам на посыпку и расч'!$H$130</f>
        <v>0.01198478410146266</v>
      </c>
      <c r="T144" s="24">
        <f>'[3]Расч по домам'!$M$138</f>
        <v>0.05080958360395467</v>
      </c>
      <c r="U144" s="25">
        <f t="shared" si="24"/>
        <v>2.2309963382503413</v>
      </c>
      <c r="V144" s="56">
        <f t="shared" si="20"/>
        <v>2.3425461551628586</v>
      </c>
      <c r="W144" s="25">
        <f t="shared" si="21"/>
        <v>2.8110553861954304</v>
      </c>
      <c r="X144" s="3">
        <f t="shared" si="22"/>
        <v>2.9449151664904503</v>
      </c>
      <c r="Y144" s="20">
        <f t="shared" si="23"/>
        <v>2.465838058066167</v>
      </c>
      <c r="Z144" s="153">
        <f t="shared" si="14"/>
        <v>11967.590427311392</v>
      </c>
      <c r="AA144" s="153">
        <f t="shared" si="15"/>
        <v>9972.992022759492</v>
      </c>
      <c r="AB144" s="154">
        <f t="shared" si="16"/>
        <v>2.8110553861954304</v>
      </c>
      <c r="AC144" s="155">
        <f t="shared" si="17"/>
        <v>9498.087640723325</v>
      </c>
      <c r="AD144" s="19">
        <f t="shared" si="18"/>
        <v>2.951608155505202</v>
      </c>
    </row>
    <row r="145" spans="1:30" ht="12.75">
      <c r="A145" s="27" t="s">
        <v>92</v>
      </c>
      <c r="B145" s="27">
        <v>4</v>
      </c>
      <c r="C145" s="53">
        <v>5</v>
      </c>
      <c r="D145" s="27">
        <v>4791.35</v>
      </c>
      <c r="E145" s="88"/>
      <c r="F145" s="26">
        <f>'[12]Расч по домам'!$Y$139</f>
        <v>0.4864528521884925</v>
      </c>
      <c r="G145" s="36">
        <f>'[11]Норм по домам'!$Q$137</f>
        <v>0.4528966083805892</v>
      </c>
      <c r="H145" s="24"/>
      <c r="I145" s="24">
        <f>'[14]Расч по домам'!$M$138</f>
        <v>0.07297248727193684</v>
      </c>
      <c r="J145" s="26">
        <f>'[16]Расч по домам'!$G$138</f>
        <v>0.028088494053367198</v>
      </c>
      <c r="K145" s="36">
        <f>'[6]Расч по домам'!$H$138</f>
        <v>0</v>
      </c>
      <c r="L145" s="24">
        <v>0</v>
      </c>
      <c r="M145" s="37">
        <v>0</v>
      </c>
      <c r="N145" s="29">
        <f>'[4]Расч. по домам на электр'!$P$137</f>
        <v>0.08161555744245985</v>
      </c>
      <c r="O145" s="24">
        <f>'[8]Расчет на дерат  и дез.'!$K$137</f>
        <v>0.03316270466569965</v>
      </c>
      <c r="P145" s="24">
        <f>'[18]Расч. по домам на электр'!$P$137</f>
        <v>0.17914491174547828</v>
      </c>
      <c r="Q145" s="68">
        <v>0.5</v>
      </c>
      <c r="R145" s="25">
        <v>0</v>
      </c>
      <c r="S145" s="24">
        <f>'[25]Расч по домам на посыпку и расч'!$H$130</f>
        <v>0.01198478410146266</v>
      </c>
      <c r="T145" s="24">
        <f>'[3]Расч по домам'!$M$139</f>
        <v>0.04602757027674874</v>
      </c>
      <c r="U145" s="25">
        <f t="shared" si="24"/>
        <v>1.892345970126235</v>
      </c>
      <c r="V145" s="56">
        <f t="shared" si="20"/>
        <v>1.986963268632547</v>
      </c>
      <c r="W145" s="25">
        <f t="shared" si="21"/>
        <v>2.384355922359056</v>
      </c>
      <c r="X145" s="3">
        <f t="shared" si="22"/>
        <v>2.4978966805666305</v>
      </c>
      <c r="Y145" s="20">
        <f t="shared" si="23"/>
        <v>2.0915402827711023</v>
      </c>
      <c r="Z145" s="153">
        <f t="shared" si="14"/>
        <v>11424.283748595064</v>
      </c>
      <c r="AA145" s="153">
        <f t="shared" si="15"/>
        <v>9520.236457162555</v>
      </c>
      <c r="AB145" s="154">
        <f t="shared" si="16"/>
        <v>2.384355922359056</v>
      </c>
      <c r="AC145" s="155">
        <f t="shared" si="17"/>
        <v>9066.891863964338</v>
      </c>
      <c r="AD145" s="19">
        <f t="shared" si="18"/>
        <v>2.503573718477009</v>
      </c>
    </row>
    <row r="146" spans="1:30" ht="12.75">
      <c r="A146" s="27" t="s">
        <v>92</v>
      </c>
      <c r="B146" s="27">
        <v>10</v>
      </c>
      <c r="C146" s="53">
        <v>5</v>
      </c>
      <c r="D146" s="27">
        <v>4782.6</v>
      </c>
      <c r="E146" s="88"/>
      <c r="F146" s="26">
        <f>'[12]Расч по домам'!$Y$140</f>
        <v>0.4509307530074297</v>
      </c>
      <c r="G146" s="36">
        <f>'[11]Норм по домам'!$Q$138</f>
        <v>0.45289660838058937</v>
      </c>
      <c r="H146" s="24"/>
      <c r="I146" s="24">
        <f>'[14]Расч по домам'!$M$139</f>
        <v>0.07297248727193684</v>
      </c>
      <c r="J146" s="26">
        <f>'[16]Расч по домам'!$G$139</f>
        <v>0.0280884940533672</v>
      </c>
      <c r="K146" s="36">
        <f>'[6]Расч по домам'!$H$139</f>
        <v>0</v>
      </c>
      <c r="L146" s="24">
        <v>0</v>
      </c>
      <c r="M146" s="37">
        <v>0</v>
      </c>
      <c r="N146" s="29">
        <f>'[4]Расч. по домам на электр'!$P$138</f>
        <v>0.08167607141997738</v>
      </c>
      <c r="O146" s="24">
        <f>'[8]Расчет на дерат  и дез.'!$K$138</f>
        <v>0.03319683156999679</v>
      </c>
      <c r="P146" s="24">
        <f>'[18]Расч. по домам на электр'!$P$138</f>
        <v>0.17927773900907185</v>
      </c>
      <c r="Q146" s="68">
        <v>0.5</v>
      </c>
      <c r="R146" s="25">
        <v>0</v>
      </c>
      <c r="S146" s="24">
        <f>'[25]Расч по домам на посыпку и расч'!$H$130</f>
        <v>0.01198478410146266</v>
      </c>
      <c r="T146" s="24">
        <f>'[3]Расч по домам'!$M$140</f>
        <v>0.046061697487787844</v>
      </c>
      <c r="U146" s="25">
        <f t="shared" si="24"/>
        <v>1.8570854663016194</v>
      </c>
      <c r="V146" s="56">
        <f t="shared" si="20"/>
        <v>1.9499397396167004</v>
      </c>
      <c r="W146" s="25">
        <f t="shared" si="21"/>
        <v>2.3399276875400403</v>
      </c>
      <c r="X146" s="3">
        <f t="shared" si="22"/>
        <v>2.451352815518138</v>
      </c>
      <c r="Y146" s="20">
        <f t="shared" si="23"/>
        <v>2.0525681469649477</v>
      </c>
      <c r="Z146" s="153">
        <f t="shared" si="14"/>
        <v>11190.938158428999</v>
      </c>
      <c r="AA146" s="153">
        <f t="shared" si="15"/>
        <v>9325.781798690832</v>
      </c>
      <c r="AB146" s="154">
        <f t="shared" si="16"/>
        <v>2.3399276875400408</v>
      </c>
      <c r="AC146" s="155">
        <f t="shared" si="17"/>
        <v>8881.696951134125</v>
      </c>
      <c r="AD146" s="19">
        <f t="shared" si="18"/>
        <v>2.4569240719170424</v>
      </c>
    </row>
    <row r="147" spans="1:30" ht="12.75">
      <c r="A147" s="27" t="s">
        <v>106</v>
      </c>
      <c r="B147" s="27">
        <v>43</v>
      </c>
      <c r="C147" s="53">
        <v>5</v>
      </c>
      <c r="D147" s="27">
        <v>2850.02</v>
      </c>
      <c r="E147" s="88"/>
      <c r="F147" s="26">
        <f>'[12]Расч по домам'!$Y$141</f>
        <v>0.8836863075112923</v>
      </c>
      <c r="G147" s="36">
        <f>'[11]Норм по домам'!$Q$139</f>
        <v>0.4528966083805892</v>
      </c>
      <c r="H147" s="24"/>
      <c r="I147" s="24">
        <f>'[14]Расч по домам'!$M$140</f>
        <v>0.07297248727193684</v>
      </c>
      <c r="J147" s="26">
        <f>'[16]Расч по домам'!$G$140</f>
        <v>0.0280884940533672</v>
      </c>
      <c r="K147" s="36">
        <f>'[6]Расч по домам'!$H$140</f>
        <v>0</v>
      </c>
      <c r="L147" s="24">
        <v>0</v>
      </c>
      <c r="M147" s="37">
        <v>0</v>
      </c>
      <c r="N147" s="29">
        <f>'[4]Расч. по домам на электр'!$P$139</f>
        <v>0.09075737811262016</v>
      </c>
      <c r="O147" s="24">
        <f>'[8]Расчет на дерат  и дез.'!$K$139</f>
        <v>0.02247571946863531</v>
      </c>
      <c r="P147" s="24">
        <f>'[18]Расч. по домам на электр'!$P$139</f>
        <v>0.19802146186364128</v>
      </c>
      <c r="Q147" s="68">
        <v>0.5</v>
      </c>
      <c r="R147" s="25">
        <v>0</v>
      </c>
      <c r="S147" s="24">
        <f>'[25]Расч по домам на посыпку и расч'!$H$130</f>
        <v>0.01198478410146266</v>
      </c>
      <c r="T147" s="24">
        <f>'[3]Расч по домам'!$M$141</f>
        <v>0.05087750840047694</v>
      </c>
      <c r="U147" s="25">
        <f t="shared" si="24"/>
        <v>2.3117607491640224</v>
      </c>
      <c r="V147" s="56">
        <f t="shared" si="20"/>
        <v>2.4273487866222236</v>
      </c>
      <c r="W147" s="25">
        <f t="shared" si="21"/>
        <v>2.9128185439466683</v>
      </c>
      <c r="X147" s="3">
        <f t="shared" si="22"/>
        <v>3.0515241888965097</v>
      </c>
      <c r="Y147" s="20">
        <f t="shared" si="23"/>
        <v>2.55510398591813</v>
      </c>
      <c r="Z147" s="153">
        <f t="shared" si="14"/>
        <v>8301.591106618884</v>
      </c>
      <c r="AA147" s="153">
        <f t="shared" si="15"/>
        <v>6917.99258884907</v>
      </c>
      <c r="AB147" s="154">
        <f t="shared" si="16"/>
        <v>2.912818543946668</v>
      </c>
      <c r="AC147" s="155">
        <f t="shared" si="17"/>
        <v>6588.564370332447</v>
      </c>
      <c r="AD147" s="19">
        <f t="shared" si="18"/>
        <v>3.0584594711440016</v>
      </c>
    </row>
    <row r="148" spans="1:30" ht="12.75">
      <c r="A148" s="27" t="s">
        <v>106</v>
      </c>
      <c r="B148" s="27">
        <v>47</v>
      </c>
      <c r="C148" s="53">
        <v>5</v>
      </c>
      <c r="D148" s="27">
        <v>2857.54</v>
      </c>
      <c r="E148" s="88"/>
      <c r="F148" s="26">
        <f>'[12]Расч по домам'!$Y$142</f>
        <v>0.850911304875289</v>
      </c>
      <c r="G148" s="36">
        <f>'[11]Норм по домам'!$Q$140</f>
        <v>0.45289660838058926</v>
      </c>
      <c r="H148" s="24"/>
      <c r="I148" s="24">
        <f>'[14]Расч по домам'!$M$141</f>
        <v>0.07297248727193684</v>
      </c>
      <c r="J148" s="26">
        <f>'[16]Расч по домам'!$G$141</f>
        <v>0.0280884940533672</v>
      </c>
      <c r="K148" s="36">
        <f>'[6]Расч по домам'!$H$141</f>
        <v>0</v>
      </c>
      <c r="L148" s="24">
        <v>0</v>
      </c>
      <c r="M148" s="37">
        <v>0</v>
      </c>
      <c r="N148" s="29">
        <f>'[4]Расч. по домам на электр'!$P$140</f>
        <v>0.0906754730352678</v>
      </c>
      <c r="O148" s="24">
        <f>'[8]Расчет на дерат  и дез.'!$K$140</f>
        <v>0.02273969334929112</v>
      </c>
      <c r="P148" s="24">
        <f>'[18]Расч. по домам на электр'!$P$140</f>
        <v>0.1978427550357375</v>
      </c>
      <c r="Q148" s="68">
        <v>0.5</v>
      </c>
      <c r="R148" s="25">
        <v>0</v>
      </c>
      <c r="S148" s="24">
        <f>'[25]Расч по домам на посыпку и расч'!$H$130</f>
        <v>0.01198478410146266</v>
      </c>
      <c r="T148" s="24">
        <f>'[3]Расч по домам'!$M$142</f>
        <v>0.050831593386759084</v>
      </c>
      <c r="U148" s="25">
        <f t="shared" si="24"/>
        <v>2.2789431934897006</v>
      </c>
      <c r="V148" s="56">
        <f t="shared" si="20"/>
        <v>2.392890353164186</v>
      </c>
      <c r="W148" s="25">
        <f t="shared" si="21"/>
        <v>2.871468423797023</v>
      </c>
      <c r="X148" s="3">
        <f t="shared" si="22"/>
        <v>3.0082050154064053</v>
      </c>
      <c r="Y148" s="20">
        <f t="shared" si="23"/>
        <v>2.518831950699143</v>
      </c>
      <c r="Z148" s="153">
        <f t="shared" si="14"/>
        <v>8205.335879736946</v>
      </c>
      <c r="AA148" s="153">
        <f t="shared" si="15"/>
        <v>6837.779899780788</v>
      </c>
      <c r="AB148" s="154">
        <f t="shared" si="16"/>
        <v>2.871468423797023</v>
      </c>
      <c r="AC148" s="155">
        <f t="shared" si="17"/>
        <v>6512.171333124559</v>
      </c>
      <c r="AD148" s="19">
        <f t="shared" si="18"/>
        <v>3.0150418449868743</v>
      </c>
    </row>
    <row r="149" spans="1:30" ht="12.75">
      <c r="A149" s="27" t="s">
        <v>106</v>
      </c>
      <c r="B149" s="27">
        <v>53</v>
      </c>
      <c r="C149" s="53">
        <v>5</v>
      </c>
      <c r="D149" s="27">
        <v>2843.68</v>
      </c>
      <c r="E149" s="88"/>
      <c r="F149" s="26">
        <f>'[12]Расч по домам'!$Y$143</f>
        <v>0.9874108285039105</v>
      </c>
      <c r="G149" s="36">
        <f>'[11]Норм по домам'!$Q$141</f>
        <v>0.45289660838058926</v>
      </c>
      <c r="H149" s="24"/>
      <c r="I149" s="24">
        <f>'[14]Расч по домам'!$M$142</f>
        <v>0.07297248727193684</v>
      </c>
      <c r="J149" s="26">
        <f>'[16]Расч по домам'!$G$142</f>
        <v>0.0280884940533672</v>
      </c>
      <c r="K149" s="36">
        <f>'[6]Расч по домам'!$H$142</f>
        <v>0</v>
      </c>
      <c r="L149" s="24">
        <v>0</v>
      </c>
      <c r="M149" s="37">
        <v>0</v>
      </c>
      <c r="N149" s="29">
        <f>'[4]Расч. по домам на электр'!$P$141</f>
        <v>0.0909973900167725</v>
      </c>
      <c r="O149" s="24">
        <f>'[8]Расчет на дерат  и дез.'!$K$141</f>
        <v>0.022404067968266474</v>
      </c>
      <c r="P149" s="24">
        <f>'[18]Расч. по домам на электр'!$P$141</f>
        <v>0.19854513838574117</v>
      </c>
      <c r="Q149" s="68">
        <v>0.5</v>
      </c>
      <c r="R149" s="25">
        <v>0</v>
      </c>
      <c r="S149" s="24">
        <f>'[25]Расч по домам на посыпку и расч'!$H$130</f>
        <v>0.01198478410146266</v>
      </c>
      <c r="T149" s="24">
        <f>'[3]Расч по домам'!$M$143</f>
        <v>0.05101205622373569</v>
      </c>
      <c r="U149" s="25">
        <f t="shared" si="24"/>
        <v>2.4163118549057825</v>
      </c>
      <c r="V149" s="56">
        <f t="shared" si="20"/>
        <v>2.5371274476510717</v>
      </c>
      <c r="W149" s="25">
        <f t="shared" si="21"/>
        <v>3.044552937181286</v>
      </c>
      <c r="X149" s="3">
        <f t="shared" si="22"/>
        <v>3.189531648475633</v>
      </c>
      <c r="Y149" s="20">
        <f t="shared" si="23"/>
        <v>2.6706604712116544</v>
      </c>
      <c r="Z149" s="153">
        <f t="shared" si="14"/>
        <v>8657.734296403678</v>
      </c>
      <c r="AA149" s="153">
        <f t="shared" si="15"/>
        <v>7214.7785803363995</v>
      </c>
      <c r="AB149" s="154">
        <f t="shared" si="16"/>
        <v>3.0445529371812854</v>
      </c>
      <c r="AC149" s="155">
        <f t="shared" si="17"/>
        <v>6871.2176955584755</v>
      </c>
      <c r="AD149" s="19">
        <f t="shared" si="18"/>
        <v>3.1967805840403503</v>
      </c>
    </row>
    <row r="150" spans="1:30" ht="12.75">
      <c r="A150" s="27" t="s">
        <v>87</v>
      </c>
      <c r="B150" s="27">
        <v>78</v>
      </c>
      <c r="C150" s="53">
        <v>9</v>
      </c>
      <c r="D150" s="27">
        <v>3852.31</v>
      </c>
      <c r="E150" s="88"/>
      <c r="F150" s="26">
        <f>'[12]Расч по домам'!$Y$144</f>
        <v>0.3986165698676032</v>
      </c>
      <c r="G150" s="36">
        <f>'[11]Норм по домам'!$Q$142</f>
        <v>0.45879660838058933</v>
      </c>
      <c r="H150" s="24"/>
      <c r="I150" s="24">
        <f>'[14]Расч по домам'!$M$143</f>
        <v>0.07297248727193684</v>
      </c>
      <c r="J150" s="26">
        <f>'[16]Расч по домам'!$G$143</f>
        <v>0.0280884940533672</v>
      </c>
      <c r="K150" s="36">
        <f>'[17]Расч по домам'!$H$143</f>
        <v>0.3183193677271795</v>
      </c>
      <c r="L150" s="24">
        <f>'[15]Расч по домам'!$J$143</f>
        <v>0.39132364737001957</v>
      </c>
      <c r="M150" s="37">
        <f>'[10]Расч по домам'!$J$143</f>
        <v>0.212599712899533</v>
      </c>
      <c r="N150" s="29">
        <f>'[4]Расч. по домам на электр'!$P$142</f>
        <v>0.07266959657426188</v>
      </c>
      <c r="O150" s="24">
        <f>'[8]Расчет на дерат  и дез.'!$K$142</f>
        <v>0.01695757437312504</v>
      </c>
      <c r="P150" s="24">
        <f>'[18]Расч. по домам на электр'!$P$142</f>
        <v>0.23483957219251334</v>
      </c>
      <c r="Q150" s="68">
        <v>0.5</v>
      </c>
      <c r="R150" s="25">
        <v>0</v>
      </c>
      <c r="S150" s="24">
        <f>'[25]Расч по домам на посыпку и расч'!$H$130</f>
        <v>0.01198478410146266</v>
      </c>
      <c r="T150" s="24">
        <f>'[3]Расч по домам'!$M$144</f>
        <v>0.06275119429590018</v>
      </c>
      <c r="U150" s="25">
        <f t="shared" si="24"/>
        <v>2.7799196091074925</v>
      </c>
      <c r="V150" s="56">
        <f t="shared" si="20"/>
        <v>2.918915589562867</v>
      </c>
      <c r="W150" s="25">
        <f t="shared" si="21"/>
        <v>3.5026987074754405</v>
      </c>
      <c r="X150" s="3">
        <f t="shared" si="22"/>
        <v>3.66949388402189</v>
      </c>
      <c r="Y150" s="20">
        <f t="shared" si="23"/>
        <v>3.0725427258556497</v>
      </c>
      <c r="Z150" s="153">
        <f t="shared" si="14"/>
        <v>13493.481257794714</v>
      </c>
      <c r="AA150" s="153">
        <f t="shared" si="15"/>
        <v>11244.567714828929</v>
      </c>
      <c r="AB150" s="154">
        <f t="shared" si="16"/>
        <v>2.3406728701995574</v>
      </c>
      <c r="AC150" s="155">
        <f t="shared" si="17"/>
        <v>10709.112109360884</v>
      </c>
      <c r="AD150" s="19">
        <f t="shared" si="18"/>
        <v>3.6778336428492127</v>
      </c>
    </row>
    <row r="151" spans="1:30" ht="12.75">
      <c r="A151" s="27" t="s">
        <v>87</v>
      </c>
      <c r="B151" s="71" t="s">
        <v>14</v>
      </c>
      <c r="C151" s="53">
        <v>9</v>
      </c>
      <c r="D151" s="27">
        <v>6051.5</v>
      </c>
      <c r="E151" s="88"/>
      <c r="F151" s="26">
        <f>'[12]Расч по домам'!$Y$145</f>
        <v>0.3240561296868545</v>
      </c>
      <c r="G151" s="36">
        <f>'[11]Норм по домам'!$Q$143</f>
        <v>0.4587966083805894</v>
      </c>
      <c r="H151" s="24"/>
      <c r="I151" s="24">
        <f>'[14]Расч по домам'!$M$144</f>
        <v>0.07297248727193684</v>
      </c>
      <c r="J151" s="26">
        <f>'[16]Расч по домам'!$G$144</f>
        <v>0.0280884940533672</v>
      </c>
      <c r="K151" s="36">
        <f>'[17]Расч по домам'!$H$144</f>
        <v>0.3183193677271795</v>
      </c>
      <c r="L151" s="24">
        <f>'[15]Расч по домам'!$J$144</f>
        <v>0.3736676856977609</v>
      </c>
      <c r="M151" s="37">
        <f>'[10]Расч по домам'!$J$144</f>
        <v>0.20300751879699247</v>
      </c>
      <c r="N151" s="29">
        <f>'[4]Расч. по домам на электр'!$P$143</f>
        <v>0.10853180663393469</v>
      </c>
      <c r="O151" s="24">
        <f>'[8]Расчет на дерат  и дез.'!$K$143</f>
        <v>0.016116183315431434</v>
      </c>
      <c r="P151" s="24">
        <f>'[18]Расч. по домам на электр'!$P$143</f>
        <v>0.21812086092715233</v>
      </c>
      <c r="Q151" s="68">
        <v>0.5</v>
      </c>
      <c r="R151" s="25">
        <v>0</v>
      </c>
      <c r="S151" s="24">
        <f>'[25]Расч по домам на посыпку и расч'!$H$130</f>
        <v>0.01198478410146266</v>
      </c>
      <c r="T151" s="24">
        <f>'[3]Расч по домам'!$M$145</f>
        <v>0.06556928394039735</v>
      </c>
      <c r="U151" s="25">
        <f t="shared" si="24"/>
        <v>2.6992312105330596</v>
      </c>
      <c r="V151" s="56">
        <f t="shared" si="20"/>
        <v>2.834192771059713</v>
      </c>
      <c r="W151" s="25">
        <f t="shared" si="21"/>
        <v>3.401031325271655</v>
      </c>
      <c r="X151" s="3">
        <f t="shared" si="22"/>
        <v>3.562985197903639</v>
      </c>
      <c r="Y151" s="20">
        <f t="shared" si="23"/>
        <v>2.983360811641803</v>
      </c>
      <c r="Z151" s="153">
        <f t="shared" si="14"/>
        <v>20581.34106488142</v>
      </c>
      <c r="AA151" s="153">
        <f t="shared" si="15"/>
        <v>17151.117554067852</v>
      </c>
      <c r="AB151" s="154">
        <f t="shared" si="16"/>
        <v>2.2733381642720194</v>
      </c>
      <c r="AC151" s="155">
        <f t="shared" si="17"/>
        <v>16334.39767054081</v>
      </c>
      <c r="AD151" s="19">
        <f t="shared" si="18"/>
        <v>3.571082891535238</v>
      </c>
    </row>
    <row r="152" spans="1:30" ht="12.75">
      <c r="A152" s="27" t="s">
        <v>87</v>
      </c>
      <c r="B152" s="27">
        <v>84</v>
      </c>
      <c r="C152" s="53">
        <v>9</v>
      </c>
      <c r="D152" s="27">
        <v>6132.6</v>
      </c>
      <c r="E152" s="88"/>
      <c r="F152" s="26">
        <f>'[12]Расч по домам'!$Y$146</f>
        <v>0.35409634560653996</v>
      </c>
      <c r="G152" s="36">
        <f>'[11]Норм по домам'!$Q$144</f>
        <v>0.4587966083805893</v>
      </c>
      <c r="H152" s="24"/>
      <c r="I152" s="24">
        <f>'[14]Расч по домам'!$M$145</f>
        <v>0.07297248727193682</v>
      </c>
      <c r="J152" s="26">
        <f>'[16]Расч по домам'!$G$145</f>
        <v>0.028088494053367198</v>
      </c>
      <c r="K152" s="36">
        <f>'[17]Расч по домам'!$H$145</f>
        <v>0.3183193677271795</v>
      </c>
      <c r="L152" s="24">
        <f>'[15]Расч по домам'!$J$145</f>
        <v>0.36872615203991777</v>
      </c>
      <c r="M152" s="37">
        <f>'[10]Расч по домам'!$J$145</f>
        <v>0.20032286469034338</v>
      </c>
      <c r="N152" s="29">
        <f>'[4]Расч. по домам на электр'!$P$144</f>
        <v>0.0731794443320434</v>
      </c>
      <c r="O152" s="24">
        <f>'[8]Расчет на дерат  и дез.'!$K$144</f>
        <v>0.030902743806324667</v>
      </c>
      <c r="P152" s="24">
        <f>'[18]Расч. по домам на электр'!$P$144</f>
        <v>0.21385367173365344</v>
      </c>
      <c r="Q152" s="68">
        <v>0.5</v>
      </c>
      <c r="R152" s="25">
        <v>0</v>
      </c>
      <c r="S152" s="24">
        <f>'[25]Расч по домам на посыпку и расч'!$H$130</f>
        <v>0.01198478410146266</v>
      </c>
      <c r="T152" s="24">
        <f>'[3]Расч по домам'!$M$146</f>
        <v>0.06428652474594611</v>
      </c>
      <c r="U152" s="25">
        <f t="shared" si="24"/>
        <v>2.695529488489305</v>
      </c>
      <c r="V152" s="56">
        <f t="shared" si="20"/>
        <v>2.8303059629137706</v>
      </c>
      <c r="W152" s="25">
        <f t="shared" si="21"/>
        <v>3.3963671554965247</v>
      </c>
      <c r="X152" s="3">
        <f t="shared" si="22"/>
        <v>3.5580989248058827</v>
      </c>
      <c r="Y152" s="20">
        <f t="shared" si="23"/>
        <v>2.9792694346460746</v>
      </c>
      <c r="Z152" s="153">
        <f aca="true" t="shared" si="25" ref="Z152:Z215">W152*D152</f>
        <v>20828.56121779799</v>
      </c>
      <c r="AA152" s="153">
        <f aca="true" t="shared" si="26" ref="AA152:AA215">V152*D152</f>
        <v>17357.13434816499</v>
      </c>
      <c r="AB152" s="154">
        <f aca="true" t="shared" si="27" ref="AB152:AB215">(F152+G152+I152+J152+N152+O152+P152+Q152+S152+T152)*1.05*1.2</f>
        <v>2.278282991080148</v>
      </c>
      <c r="AC152" s="155">
        <f aca="true" t="shared" si="28" ref="AC152:AC215">U152*D152</f>
        <v>16530.604141109514</v>
      </c>
      <c r="AD152" s="19">
        <f aca="true" t="shared" si="29" ref="AD152:AD215">W152*1.05</f>
        <v>3.566185513271351</v>
      </c>
    </row>
    <row r="153" spans="1:30" ht="12.75">
      <c r="A153" s="27" t="s">
        <v>87</v>
      </c>
      <c r="B153" s="27">
        <v>88</v>
      </c>
      <c r="C153" s="53">
        <v>5</v>
      </c>
      <c r="D153" s="27">
        <v>2853.8</v>
      </c>
      <c r="E153" s="88"/>
      <c r="F153" s="26">
        <f>'[12]Расч по домам'!$Y$147</f>
        <v>0.7914268729413413</v>
      </c>
      <c r="G153" s="36">
        <f>'[11]Норм по домам'!$Q$145</f>
        <v>0.45289660838058926</v>
      </c>
      <c r="H153" s="24"/>
      <c r="I153" s="24">
        <f>'[14]Расч по домам'!$M$146</f>
        <v>0.07297248727193682</v>
      </c>
      <c r="J153" s="26">
        <f>'[16]Расч по домам'!$G$146</f>
        <v>0.0280884940533672</v>
      </c>
      <c r="K153" s="36">
        <f>'[6]Расч по домам'!$H$146</f>
        <v>0</v>
      </c>
      <c r="L153" s="24">
        <v>0</v>
      </c>
      <c r="M153" s="37">
        <v>0</v>
      </c>
      <c r="N153" s="29">
        <f>'[4]Расч. по домам на электр'!$P$145</f>
        <v>0.08901791903142245</v>
      </c>
      <c r="O153" s="24">
        <f>'[8]Расчет на дерат  и дез.'!$K$145</f>
        <v>0.02325481229705422</v>
      </c>
      <c r="P153" s="24">
        <f>'[18]Расч. по домам на электр'!$P$145</f>
        <v>0.19708152037110285</v>
      </c>
      <c r="Q153" s="68">
        <v>0.5</v>
      </c>
      <c r="R153" s="25">
        <v>0</v>
      </c>
      <c r="S153" s="24">
        <f>'[25]Расч по домам на посыпку и расч'!$H$130</f>
        <v>0.01198478410146266</v>
      </c>
      <c r="T153" s="24">
        <f>'[3]Расч по домам'!$M$147</f>
        <v>0.050636009924844474</v>
      </c>
      <c r="U153" s="25">
        <f t="shared" si="24"/>
        <v>2.2173595083731215</v>
      </c>
      <c r="V153" s="56">
        <f t="shared" si="20"/>
        <v>2.328227483791778</v>
      </c>
      <c r="W153" s="25">
        <f t="shared" si="21"/>
        <v>2.7938729805501334</v>
      </c>
      <c r="X153" s="3">
        <f t="shared" si="22"/>
        <v>2.9269145510525205</v>
      </c>
      <c r="Y153" s="20">
        <f t="shared" si="23"/>
        <v>2.4507657724123977</v>
      </c>
      <c r="Z153" s="153">
        <f t="shared" si="25"/>
        <v>7973.154711893972</v>
      </c>
      <c r="AA153" s="153">
        <f t="shared" si="26"/>
        <v>6644.295593244976</v>
      </c>
      <c r="AB153" s="154">
        <f t="shared" si="27"/>
        <v>2.7938729805501334</v>
      </c>
      <c r="AC153" s="155">
        <f t="shared" si="28"/>
        <v>6327.900564995214</v>
      </c>
      <c r="AD153" s="19">
        <f t="shared" si="29"/>
        <v>2.93356662957764</v>
      </c>
    </row>
    <row r="154" spans="1:30" ht="12.75">
      <c r="A154" s="27" t="s">
        <v>87</v>
      </c>
      <c r="B154" s="27">
        <v>90</v>
      </c>
      <c r="C154" s="53">
        <v>5</v>
      </c>
      <c r="D154" s="27">
        <v>2838.38</v>
      </c>
      <c r="E154" s="88"/>
      <c r="F154" s="26">
        <f>'[12]Расч по домам'!$Y$148</f>
        <v>0.5163657283379957</v>
      </c>
      <c r="G154" s="36">
        <f>'[11]Норм по домам'!$Q$146</f>
        <v>0.45289660838058926</v>
      </c>
      <c r="H154" s="24"/>
      <c r="I154" s="24">
        <f>'[14]Расч по домам'!$M$147</f>
        <v>0.07297248727193684</v>
      </c>
      <c r="J154" s="26">
        <f>'[16]Расч по домам'!$G$147</f>
        <v>0.0280884940533672</v>
      </c>
      <c r="K154" s="36">
        <f>'[6]Расч по домам'!$H$147</f>
        <v>0</v>
      </c>
      <c r="L154" s="24">
        <v>0</v>
      </c>
      <c r="M154" s="37">
        <v>0</v>
      </c>
      <c r="N154" s="29">
        <f>'[4]Расч. по домам на электр'!$P$146</f>
        <v>0.09040460514748923</v>
      </c>
      <c r="O154" s="24">
        <f>'[8]Расчет на дерат  и дез.'!$K$146</f>
        <v>0.022445902240010147</v>
      </c>
      <c r="P154" s="24">
        <f>'[18]Расч. по домам на электр'!$P$146</f>
        <v>0.1972517545438186</v>
      </c>
      <c r="Q154" s="68">
        <v>0.5</v>
      </c>
      <c r="R154" s="25">
        <v>0</v>
      </c>
      <c r="S154" s="24">
        <f>'[25]Расч по домам на посыпку и расч'!$H$130</f>
        <v>0.01198478410146266</v>
      </c>
      <c r="T154" s="24">
        <f>'[3]Расч по домам'!$M$148</f>
        <v>0.05067974806550297</v>
      </c>
      <c r="U154" s="25">
        <f t="shared" si="24"/>
        <v>1.9430901121421726</v>
      </c>
      <c r="V154" s="56">
        <f t="shared" si="20"/>
        <v>2.0402446177492815</v>
      </c>
      <c r="W154" s="25">
        <f t="shared" si="21"/>
        <v>2.4482935412991376</v>
      </c>
      <c r="X154" s="3">
        <f t="shared" si="22"/>
        <v>2.564878948027668</v>
      </c>
      <c r="Y154" s="20">
        <f t="shared" si="23"/>
        <v>2.1476259134202964</v>
      </c>
      <c r="Z154" s="153">
        <f t="shared" si="25"/>
        <v>6949.1874217526465</v>
      </c>
      <c r="AA154" s="153">
        <f t="shared" si="26"/>
        <v>5790.989518127206</v>
      </c>
      <c r="AB154" s="154">
        <f t="shared" si="27"/>
        <v>2.448293541299137</v>
      </c>
      <c r="AC154" s="155">
        <f t="shared" si="28"/>
        <v>5515.2281125021</v>
      </c>
      <c r="AD154" s="19">
        <f t="shared" si="29"/>
        <v>2.5707082183640946</v>
      </c>
    </row>
    <row r="155" spans="1:30" ht="12.75">
      <c r="A155" s="27" t="s">
        <v>87</v>
      </c>
      <c r="B155" s="27">
        <v>92</v>
      </c>
      <c r="C155" s="53">
        <v>5</v>
      </c>
      <c r="D155" s="27">
        <v>2875.5</v>
      </c>
      <c r="E155" s="88"/>
      <c r="F155" s="26">
        <f>'[12]Расч по домам'!$Y$149</f>
        <v>0.8017065525068106</v>
      </c>
      <c r="G155" s="36">
        <f>'[11]Норм по домам'!$Q$147</f>
        <v>0.4528966083805893</v>
      </c>
      <c r="H155" s="24"/>
      <c r="I155" s="24">
        <f>'[14]Расч по домам'!$M$148</f>
        <v>0.07297248727193684</v>
      </c>
      <c r="J155" s="26">
        <f>'[16]Расч по домам'!$G$149</f>
        <v>0.0280884940533672</v>
      </c>
      <c r="K155" s="36">
        <f>'[6]Расч по домам'!$H$148</f>
        <v>0</v>
      </c>
      <c r="L155" s="24">
        <v>0</v>
      </c>
      <c r="M155" s="37">
        <v>0</v>
      </c>
      <c r="N155" s="29">
        <f>'[4]Расч. по домам на электр'!$P$147</f>
        <v>0.0898580508701076</v>
      </c>
      <c r="O155" s="24">
        <f>'[8]Расчет на дерат  и дез.'!$K$147</f>
        <v>0.022557526227322783</v>
      </c>
      <c r="P155" s="24">
        <f>'[18]Расч. по домам на электр'!$P$147</f>
        <v>0.1960592401802962</v>
      </c>
      <c r="Q155" s="68">
        <v>0.5</v>
      </c>
      <c r="R155" s="25">
        <v>0</v>
      </c>
      <c r="S155" s="24">
        <f>'[25]Расч по домам на посыпку и расч'!$H$130</f>
        <v>0.01198478410146266</v>
      </c>
      <c r="T155" s="24">
        <f>'[3]Расч по домам'!$M$149</f>
        <v>0</v>
      </c>
      <c r="U155" s="25">
        <f t="shared" si="24"/>
        <v>2.1761237435918934</v>
      </c>
      <c r="V155" s="56">
        <f t="shared" si="20"/>
        <v>2.2849299307714883</v>
      </c>
      <c r="W155" s="25">
        <f t="shared" si="21"/>
        <v>2.741915916925786</v>
      </c>
      <c r="X155" s="3">
        <f t="shared" si="22"/>
        <v>2.872483341541299</v>
      </c>
      <c r="Y155" s="20">
        <f t="shared" si="23"/>
        <v>2.405189400812093</v>
      </c>
      <c r="Z155" s="153">
        <f t="shared" si="25"/>
        <v>7884.379219120098</v>
      </c>
      <c r="AA155" s="153">
        <f t="shared" si="26"/>
        <v>6570.316015933415</v>
      </c>
      <c r="AB155" s="154">
        <f t="shared" si="27"/>
        <v>2.741915916925786</v>
      </c>
      <c r="AC155" s="155">
        <f t="shared" si="28"/>
        <v>6257.443824698489</v>
      </c>
      <c r="AD155" s="19">
        <f t="shared" si="29"/>
        <v>2.8790117127720753</v>
      </c>
    </row>
    <row r="156" spans="1:30" ht="12.75">
      <c r="A156" s="27" t="s">
        <v>87</v>
      </c>
      <c r="B156" s="27">
        <v>98</v>
      </c>
      <c r="C156" s="53">
        <v>9</v>
      </c>
      <c r="D156" s="27">
        <v>6047.5</v>
      </c>
      <c r="E156" s="88"/>
      <c r="F156" s="26">
        <f>'[12]Расч по домам'!$Y$150</f>
        <v>0.24523563366900922</v>
      </c>
      <c r="G156" s="36">
        <f>'[11]Норм по домам'!$Q$148</f>
        <v>0.4587966083805894</v>
      </c>
      <c r="H156" s="24"/>
      <c r="I156" s="24">
        <f>'[14]Расч по домам'!$M$149</f>
        <v>0.07297248727193684</v>
      </c>
      <c r="J156" s="26">
        <f>'[16]Расч по домам'!$G$149</f>
        <v>0.0280884940533672</v>
      </c>
      <c r="K156" s="36">
        <f>'[17]Расч по домам'!$H$149</f>
        <v>0.3183193677271795</v>
      </c>
      <c r="L156" s="24">
        <f>'[15]Расч по домам'!$J$149</f>
        <v>0.37391484084332366</v>
      </c>
      <c r="M156" s="37">
        <f>'[10]Расч по домам'!$J$149</f>
        <v>0.2031417941298057</v>
      </c>
      <c r="N156" s="29">
        <f>'[4]Расч. по домам на электр'!$P$148</f>
        <v>0.06773677112111466</v>
      </c>
      <c r="O156" s="24">
        <f>'[8]Расчет на дерат  и дез.'!$K$148</f>
        <v>0.010837238528317488</v>
      </c>
      <c r="P156" s="24">
        <f>'[18]Расч. по домам на электр'!$P$148</f>
        <v>0.19794844505657896</v>
      </c>
      <c r="Q156" s="68">
        <v>0.5</v>
      </c>
      <c r="R156" s="25">
        <v>0</v>
      </c>
      <c r="S156" s="24">
        <f>'[25]Расч по домам на посыпку и расч'!$H$130</f>
        <v>0.01198478410146266</v>
      </c>
      <c r="T156" s="24">
        <f>'[3]Расч по домам'!$M$150</f>
        <v>0.022038983926251702</v>
      </c>
      <c r="U156" s="25">
        <f t="shared" si="24"/>
        <v>2.5110154488089376</v>
      </c>
      <c r="V156" s="56">
        <f t="shared" si="20"/>
        <v>2.636566221249385</v>
      </c>
      <c r="W156" s="25">
        <f t="shared" si="21"/>
        <v>3.1638794654992615</v>
      </c>
      <c r="X156" s="3">
        <f t="shared" si="22"/>
        <v>3.314540392427798</v>
      </c>
      <c r="Y156" s="20">
        <f t="shared" si="23"/>
        <v>2.775332864473037</v>
      </c>
      <c r="Z156" s="153">
        <f t="shared" si="25"/>
        <v>19133.561067606784</v>
      </c>
      <c r="AA156" s="153">
        <f t="shared" si="26"/>
        <v>15944.634223005654</v>
      </c>
      <c r="AB156" s="154">
        <f t="shared" si="27"/>
        <v>2.035705702096872</v>
      </c>
      <c r="AC156" s="155">
        <f t="shared" si="28"/>
        <v>15185.36592667205</v>
      </c>
      <c r="AD156" s="19">
        <f t="shared" si="29"/>
        <v>3.3220734387742246</v>
      </c>
    </row>
    <row r="157" spans="1:30" ht="12.75">
      <c r="A157" s="27" t="s">
        <v>87</v>
      </c>
      <c r="B157" s="27">
        <v>100</v>
      </c>
      <c r="C157" s="53">
        <v>9</v>
      </c>
      <c r="D157" s="27">
        <v>4012.05</v>
      </c>
      <c r="E157" s="88"/>
      <c r="F157" s="26">
        <f>'[12]Расч по домам'!$Y$151</f>
        <v>0.369652046862161</v>
      </c>
      <c r="G157" s="36">
        <f>'[11]Норм по домам'!$Q$149</f>
        <v>0.4587966083805893</v>
      </c>
      <c r="H157" s="24"/>
      <c r="I157" s="24">
        <f>'[14]Расч по домам'!$M$150</f>
        <v>0.07297248727193682</v>
      </c>
      <c r="J157" s="26">
        <f>'[16]Расч по домам'!$G$150</f>
        <v>0.0280884940533672</v>
      </c>
      <c r="K157" s="36">
        <f>'[17]Расч по домам'!$H$150</f>
        <v>0.3183193677271795</v>
      </c>
      <c r="L157" s="24">
        <f>'[15]Расч по домам'!$J$150</f>
        <v>0.37574307398960627</v>
      </c>
      <c r="M157" s="37">
        <f>'[10]Расч по домам'!$J$150</f>
        <v>0.238</v>
      </c>
      <c r="N157" s="29">
        <f>'[4]Расч. по домам на электр'!$P$149</f>
        <v>0.06852057421569178</v>
      </c>
      <c r="O157" s="24">
        <f>'[8]Расчет на дерат  и дез.'!$K$149</f>
        <v>0</v>
      </c>
      <c r="P157" s="24">
        <f>'[18]Расч. по домам на электр'!$P$149</f>
        <v>0.19920334538238002</v>
      </c>
      <c r="Q157" s="68">
        <v>0.5</v>
      </c>
      <c r="R157" s="25">
        <v>0</v>
      </c>
      <c r="S157" s="24">
        <f>'[25]Расч по домам на посыпку и расч'!$H$130</f>
        <v>0.01198478410146266</v>
      </c>
      <c r="T157" s="24">
        <f>'[3]Расч по домам'!$M$151</f>
        <v>0.059882492026366155</v>
      </c>
      <c r="U157" s="25">
        <f t="shared" si="24"/>
        <v>2.7011632740107414</v>
      </c>
      <c r="V157" s="56">
        <f t="shared" si="20"/>
        <v>2.8362214377112784</v>
      </c>
      <c r="W157" s="25">
        <f t="shared" si="21"/>
        <v>3.403465725253534</v>
      </c>
      <c r="X157" s="3">
        <f t="shared" si="22"/>
        <v>3.565535521694179</v>
      </c>
      <c r="Y157" s="20">
        <f t="shared" si="23"/>
        <v>2.9854962502223983</v>
      </c>
      <c r="Z157" s="153">
        <f t="shared" si="25"/>
        <v>13654.874663003442</v>
      </c>
      <c r="AA157" s="153">
        <f t="shared" si="26"/>
        <v>11379.062219169535</v>
      </c>
      <c r="AB157" s="154">
        <f t="shared" si="27"/>
        <v>2.2290670486903834</v>
      </c>
      <c r="AC157" s="155">
        <f t="shared" si="28"/>
        <v>10837.202113494795</v>
      </c>
      <c r="AD157" s="19">
        <f t="shared" si="29"/>
        <v>3.5736390115162107</v>
      </c>
    </row>
    <row r="158" spans="1:30" ht="12.75">
      <c r="A158" s="27" t="s">
        <v>87</v>
      </c>
      <c r="B158" s="27">
        <v>102</v>
      </c>
      <c r="C158" s="53">
        <v>5</v>
      </c>
      <c r="D158" s="27">
        <v>3941.3</v>
      </c>
      <c r="E158" s="88"/>
      <c r="F158" s="26">
        <f>'[12]Расч по домам'!$Y$152</f>
        <v>0.6025243561261512</v>
      </c>
      <c r="G158" s="36">
        <f>'[11]Норм по домам'!$Q$150</f>
        <v>0.45289660838058926</v>
      </c>
      <c r="H158" s="24"/>
      <c r="I158" s="24">
        <f>'[14]Расч по домам'!$M$151</f>
        <v>0.07297248727193684</v>
      </c>
      <c r="J158" s="26">
        <f>'[16]Расч по домам'!$G$151</f>
        <v>0.0280884940533672</v>
      </c>
      <c r="K158" s="36">
        <f>'[6]Расч по домам'!$H$151</f>
        <v>0</v>
      </c>
      <c r="L158" s="24">
        <v>0</v>
      </c>
      <c r="M158" s="37">
        <v>0</v>
      </c>
      <c r="N158" s="29">
        <f>'[4]Расч. по домам на электр'!$P$150</f>
        <v>0.08904603109949875</v>
      </c>
      <c r="O158" s="24">
        <f>'[8]Расчет на дерат  и дез.'!$K$150</f>
        <v>0.03659200010148936</v>
      </c>
      <c r="P158" s="24">
        <f>'[18]Расч. по домам на электр'!$P$150</f>
        <v>0.19737251512532408</v>
      </c>
      <c r="Q158" s="68">
        <v>0.5</v>
      </c>
      <c r="R158" s="25">
        <v>0</v>
      </c>
      <c r="S158" s="24">
        <f>'[25]Расч по домам на посыпку и расч'!$H$130</f>
        <v>0.01198478410146266</v>
      </c>
      <c r="T158" s="24">
        <f>'[3]Расч по домам'!$M$152</f>
        <v>0.05014732193732194</v>
      </c>
      <c r="U158" s="25">
        <f t="shared" si="24"/>
        <v>2.0416245981971413</v>
      </c>
      <c r="V158" s="56">
        <f t="shared" si="20"/>
        <v>2.1437058281069983</v>
      </c>
      <c r="W158" s="25">
        <f t="shared" si="21"/>
        <v>2.572446993728398</v>
      </c>
      <c r="X158" s="3">
        <f t="shared" si="22"/>
        <v>2.6949444696202267</v>
      </c>
      <c r="Y158" s="20">
        <f t="shared" si="23"/>
        <v>2.2565324506389457</v>
      </c>
      <c r="Z158" s="153">
        <f t="shared" si="25"/>
        <v>10138.785336381736</v>
      </c>
      <c r="AA158" s="153">
        <f t="shared" si="26"/>
        <v>8448.987780318113</v>
      </c>
      <c r="AB158" s="154">
        <f t="shared" si="27"/>
        <v>2.572446993728398</v>
      </c>
      <c r="AC158" s="155">
        <f t="shared" si="28"/>
        <v>8046.655028874393</v>
      </c>
      <c r="AD158" s="19">
        <f t="shared" si="29"/>
        <v>2.701069343414818</v>
      </c>
    </row>
    <row r="159" spans="1:30" ht="12.75">
      <c r="A159" s="27" t="s">
        <v>87</v>
      </c>
      <c r="B159" s="27">
        <v>104</v>
      </c>
      <c r="C159" s="53">
        <v>5</v>
      </c>
      <c r="D159" s="27">
        <v>3952.2</v>
      </c>
      <c r="E159" s="88"/>
      <c r="F159" s="26">
        <f>'[12]Расч по домам'!$Y$153</f>
        <v>0.7820712502235044</v>
      </c>
      <c r="G159" s="36">
        <f>'[11]Норм по домам'!$Q$151</f>
        <v>0.4528966083805893</v>
      </c>
      <c r="H159" s="24"/>
      <c r="I159" s="24">
        <f>'[14]Расч по домам'!$M$152</f>
        <v>0.07297248727193682</v>
      </c>
      <c r="J159" s="26">
        <f>'[16]Расч по домам'!$G$152</f>
        <v>0.028088494053367205</v>
      </c>
      <c r="K159" s="36">
        <f>'[6]Расч по домам'!$H$152</f>
        <v>0</v>
      </c>
      <c r="L159" s="24">
        <v>0</v>
      </c>
      <c r="M159" s="37">
        <v>0</v>
      </c>
      <c r="N159" s="29">
        <f>'[4]Расч. по домам на электр'!$P$151</f>
        <v>0.08795269287475237</v>
      </c>
      <c r="O159" s="24">
        <f>'[8]Расчет на дерат  и дез.'!$K$151</f>
        <v>0.03657985847544828</v>
      </c>
      <c r="P159" s="24">
        <f>'[18]Расч. по домам на электр'!$P$151</f>
        <v>0.19688092729188617</v>
      </c>
      <c r="Q159" s="68">
        <v>0.5</v>
      </c>
      <c r="R159" s="25">
        <v>0</v>
      </c>
      <c r="S159" s="24">
        <f>'[25]Расч по домам на посыпку и расч'!$H$130</f>
        <v>0.01198478410146266</v>
      </c>
      <c r="T159" s="24">
        <f>'[3]Расч по домам'!$M$153</f>
        <v>0.05002242200721652</v>
      </c>
      <c r="U159" s="25">
        <f t="shared" si="24"/>
        <v>2.2194495246801638</v>
      </c>
      <c r="V159" s="56">
        <f t="shared" si="20"/>
        <v>2.330422000914172</v>
      </c>
      <c r="W159" s="25">
        <f t="shared" si="21"/>
        <v>2.796506401097006</v>
      </c>
      <c r="X159" s="3">
        <f t="shared" si="22"/>
        <v>2.9296733725778163</v>
      </c>
      <c r="Y159" s="20">
        <f t="shared" si="23"/>
        <v>2.4530757904359706</v>
      </c>
      <c r="Z159" s="153">
        <f t="shared" si="25"/>
        <v>11052.352598415588</v>
      </c>
      <c r="AA159" s="153">
        <f t="shared" si="26"/>
        <v>9210.293832012989</v>
      </c>
      <c r="AB159" s="154">
        <f t="shared" si="27"/>
        <v>2.796506401097006</v>
      </c>
      <c r="AC159" s="155">
        <f t="shared" si="28"/>
        <v>8771.708411440943</v>
      </c>
      <c r="AD159" s="19">
        <f t="shared" si="29"/>
        <v>2.9363317211518565</v>
      </c>
    </row>
    <row r="160" spans="1:30" ht="12.75">
      <c r="A160" s="27" t="s">
        <v>87</v>
      </c>
      <c r="B160" s="27">
        <v>106</v>
      </c>
      <c r="C160" s="53">
        <v>5</v>
      </c>
      <c r="D160" s="27">
        <v>4227</v>
      </c>
      <c r="E160" s="88"/>
      <c r="F160" s="26">
        <f>'[12]Расч по домам'!$Y$154</f>
        <v>0.8513999333806482</v>
      </c>
      <c r="G160" s="36">
        <f>'[11]Норм по домам'!$Q$152</f>
        <v>0.4528966083805893</v>
      </c>
      <c r="H160" s="24"/>
      <c r="I160" s="24">
        <f>'[14]Расч по домам'!$M$153</f>
        <v>0.07297248727193682</v>
      </c>
      <c r="J160" s="26">
        <f>'[16]Расч по домам'!$G$153</f>
        <v>0.0280884940533672</v>
      </c>
      <c r="K160" s="36">
        <f>'[6]Расч по домам'!$H$153</f>
        <v>0</v>
      </c>
      <c r="L160" s="24">
        <v>0</v>
      </c>
      <c r="M160" s="37">
        <v>0</v>
      </c>
      <c r="N160" s="29">
        <f>'[4]Расч. по домам на электр'!$P$152</f>
        <v>0.08341831872961905</v>
      </c>
      <c r="O160" s="24">
        <f>'[8]Расчет на дерат  и дез.'!$K$152</f>
        <v>0.011553134610835108</v>
      </c>
      <c r="P160" s="24">
        <f>'[18]Расч. по домам на электр'!$P$152</f>
        <v>0.1848985650667986</v>
      </c>
      <c r="Q160" s="68">
        <v>0.5</v>
      </c>
      <c r="R160" s="25">
        <v>0</v>
      </c>
      <c r="S160" s="24">
        <f>'[25]Расч по домам на посыпку и расч'!$H$130</f>
        <v>0.01198478410146266</v>
      </c>
      <c r="T160" s="24">
        <f>'[3]Расч по домам'!$M$154</f>
        <v>0.04750585218838558</v>
      </c>
      <c r="U160" s="25">
        <f t="shared" si="24"/>
        <v>2.2447181777836427</v>
      </c>
      <c r="V160" s="56">
        <f t="shared" si="20"/>
        <v>2.356954086672825</v>
      </c>
      <c r="W160" s="25">
        <f t="shared" si="21"/>
        <v>2.82834490400739</v>
      </c>
      <c r="X160" s="3">
        <f t="shared" si="22"/>
        <v>2.9630279946744085</v>
      </c>
      <c r="Y160" s="20">
        <f t="shared" si="23"/>
        <v>2.4810043017608683</v>
      </c>
      <c r="Z160" s="153">
        <f t="shared" si="25"/>
        <v>11955.413909239236</v>
      </c>
      <c r="AA160" s="153">
        <f t="shared" si="26"/>
        <v>9962.84492436603</v>
      </c>
      <c r="AB160" s="154">
        <f t="shared" si="27"/>
        <v>2.8283449040073902</v>
      </c>
      <c r="AC160" s="155">
        <f t="shared" si="28"/>
        <v>9488.423737491457</v>
      </c>
      <c r="AD160" s="19">
        <f t="shared" si="29"/>
        <v>2.9697621492077593</v>
      </c>
    </row>
    <row r="161" spans="1:30" ht="12.75">
      <c r="A161" s="27" t="s">
        <v>87</v>
      </c>
      <c r="B161" s="27">
        <v>108</v>
      </c>
      <c r="C161" s="89">
        <v>9</v>
      </c>
      <c r="D161" s="77">
        <v>7933.1</v>
      </c>
      <c r="E161" s="90"/>
      <c r="F161" s="91">
        <f>'[12]Расч по домам'!$Y$155</f>
        <v>0.28846354772585747</v>
      </c>
      <c r="G161" s="24">
        <f>'[11]Норм по домам'!$Q$153</f>
        <v>0.4587966083805893</v>
      </c>
      <c r="H161" s="24"/>
      <c r="I161" s="24">
        <f>'[14]Расч по домам'!$M$154</f>
        <v>0.07297248727193682</v>
      </c>
      <c r="J161" s="24">
        <f>'[16]Расч по домам'!$G$154</f>
        <v>0.0280884940533672</v>
      </c>
      <c r="K161" s="93">
        <f>'[17]Расч по домам'!$H$154</f>
        <v>0.31831936772717945</v>
      </c>
      <c r="L161" s="22">
        <f>'[15]Расч по домам'!$J$154</f>
        <v>0.38005319484186506</v>
      </c>
      <c r="M161" s="23">
        <f>'[10]Расч по домам'!$J$154</f>
        <v>0.23800000000000002</v>
      </c>
      <c r="N161" s="93">
        <f>'[4]Расч. по домам на электр'!$P$153</f>
        <v>0.06895257861598846</v>
      </c>
      <c r="O161" s="22">
        <f>'[8]Расчет на дерат  и дез.'!$K$153</f>
        <v>0.03474822788905556</v>
      </c>
      <c r="P161" s="22">
        <f>'[18]Расч. по домам на электр'!$P$153</f>
        <v>0.202026572102886</v>
      </c>
      <c r="Q161" s="68">
        <v>0.5</v>
      </c>
      <c r="R161" s="25">
        <v>0</v>
      </c>
      <c r="S161" s="24">
        <f>'[25]Расч по домам на посыпку и расч'!$H$130</f>
        <v>0.01198478410146266</v>
      </c>
      <c r="T161" s="22">
        <f>'[3]Расч по домам'!$M$155</f>
        <v>0.06073118184758779</v>
      </c>
      <c r="U161" s="25">
        <f t="shared" si="24"/>
        <v>2.6631370445577756</v>
      </c>
      <c r="V161" s="56">
        <f t="shared" si="20"/>
        <v>2.7962938967856643</v>
      </c>
      <c r="W161" s="25">
        <f t="shared" si="21"/>
        <v>3.355552676142797</v>
      </c>
      <c r="X161" s="3">
        <f t="shared" si="22"/>
        <v>3.515340898816264</v>
      </c>
      <c r="Y161" s="20">
        <f t="shared" si="23"/>
        <v>2.943467259774384</v>
      </c>
      <c r="Z161" s="153">
        <f t="shared" si="25"/>
        <v>26619.934935108424</v>
      </c>
      <c r="AA161" s="153">
        <f t="shared" si="26"/>
        <v>22183.279112590353</v>
      </c>
      <c r="AB161" s="154">
        <f t="shared" si="27"/>
        <v>2.1757232473058012</v>
      </c>
      <c r="AC161" s="155">
        <f t="shared" si="28"/>
        <v>21126.93248818129</v>
      </c>
      <c r="AD161" s="19">
        <f t="shared" si="29"/>
        <v>3.5233303099499373</v>
      </c>
    </row>
    <row r="162" spans="1:30" ht="12.75" customHeight="1" thickBot="1">
      <c r="A162" s="27"/>
      <c r="B162" s="27"/>
      <c r="C162" s="94"/>
      <c r="D162" s="95">
        <f>SUM(D116:D161)</f>
        <v>216099.69999999998</v>
      </c>
      <c r="E162" s="96"/>
      <c r="F162" s="26"/>
      <c r="G162" s="24"/>
      <c r="H162" s="24"/>
      <c r="I162" s="24"/>
      <c r="J162" s="24"/>
      <c r="K162" s="29"/>
      <c r="L162" s="24"/>
      <c r="M162" s="37"/>
      <c r="N162" s="29"/>
      <c r="O162" s="24"/>
      <c r="P162" s="24"/>
      <c r="Q162" s="68"/>
      <c r="R162" s="24"/>
      <c r="S162" s="24">
        <v>0</v>
      </c>
      <c r="T162" s="24"/>
      <c r="U162" s="24"/>
      <c r="V162" s="26"/>
      <c r="W162" s="25"/>
      <c r="X162" s="3"/>
      <c r="Y162" s="20"/>
      <c r="Z162" s="153">
        <f t="shared" si="25"/>
        <v>0</v>
      </c>
      <c r="AA162" s="153">
        <f t="shared" si="26"/>
        <v>0</v>
      </c>
      <c r="AB162" s="154">
        <f t="shared" si="27"/>
        <v>0</v>
      </c>
      <c r="AC162" s="155">
        <f t="shared" si="28"/>
        <v>0</v>
      </c>
      <c r="AD162" s="19">
        <f t="shared" si="29"/>
        <v>0</v>
      </c>
    </row>
    <row r="163" spans="1:30" ht="12.75" hidden="1">
      <c r="A163" s="27"/>
      <c r="B163" s="27"/>
      <c r="C163" s="94"/>
      <c r="D163" s="27"/>
      <c r="E163" s="24"/>
      <c r="F163" s="26"/>
      <c r="G163" s="24"/>
      <c r="H163" s="24"/>
      <c r="I163" s="24"/>
      <c r="J163" s="24"/>
      <c r="K163" s="29"/>
      <c r="L163" s="24"/>
      <c r="M163" s="37"/>
      <c r="N163" s="29"/>
      <c r="O163" s="24"/>
      <c r="P163" s="24"/>
      <c r="Q163" s="68"/>
      <c r="R163" s="24"/>
      <c r="S163" s="24">
        <v>0</v>
      </c>
      <c r="T163" s="24"/>
      <c r="U163" s="27"/>
      <c r="V163" s="53"/>
      <c r="W163" s="25"/>
      <c r="X163" s="3"/>
      <c r="Y163" s="20"/>
      <c r="Z163" s="153">
        <f t="shared" si="25"/>
        <v>0</v>
      </c>
      <c r="AA163" s="153">
        <f t="shared" si="26"/>
        <v>0</v>
      </c>
      <c r="AB163" s="154">
        <f t="shared" si="27"/>
        <v>0</v>
      </c>
      <c r="AC163" s="155">
        <f t="shared" si="28"/>
        <v>0</v>
      </c>
      <c r="AD163" s="19">
        <f t="shared" si="29"/>
        <v>0</v>
      </c>
    </row>
    <row r="164" spans="1:30" ht="12.75" hidden="1">
      <c r="A164" s="27"/>
      <c r="B164" s="27"/>
      <c r="C164" s="80"/>
      <c r="D164" s="80"/>
      <c r="E164" s="80"/>
      <c r="F164" s="80"/>
      <c r="G164" s="27"/>
      <c r="H164" s="27"/>
      <c r="I164" s="27"/>
      <c r="J164" s="27"/>
      <c r="K164" s="79"/>
      <c r="L164" s="79"/>
      <c r="M164" s="83"/>
      <c r="N164" s="80"/>
      <c r="O164" s="80"/>
      <c r="P164" s="80"/>
      <c r="Q164" s="68"/>
      <c r="R164" s="80"/>
      <c r="S164" s="24">
        <v>0</v>
      </c>
      <c r="T164" s="80"/>
      <c r="U164" s="80"/>
      <c r="V164" s="80"/>
      <c r="W164" s="25"/>
      <c r="X164" s="81"/>
      <c r="Y164" s="153"/>
      <c r="Z164" s="153">
        <f t="shared" si="25"/>
        <v>0</v>
      </c>
      <c r="AA164" s="153">
        <f t="shared" si="26"/>
        <v>0</v>
      </c>
      <c r="AB164" s="154">
        <f t="shared" si="27"/>
        <v>0</v>
      </c>
      <c r="AC164" s="155">
        <f t="shared" si="28"/>
        <v>0</v>
      </c>
      <c r="AD164" s="19">
        <f t="shared" si="29"/>
        <v>0</v>
      </c>
    </row>
    <row r="165" spans="1:30" ht="12.75" hidden="1">
      <c r="A165" s="27"/>
      <c r="B165" s="27"/>
      <c r="C165" s="80"/>
      <c r="D165" s="80"/>
      <c r="E165" s="80"/>
      <c r="F165" s="80"/>
      <c r="G165" s="27"/>
      <c r="H165" s="27"/>
      <c r="I165" s="27"/>
      <c r="J165" s="27"/>
      <c r="K165" s="79"/>
      <c r="L165" s="79"/>
      <c r="M165" s="83"/>
      <c r="N165" s="80"/>
      <c r="O165" s="80"/>
      <c r="P165" s="80"/>
      <c r="Q165" s="68"/>
      <c r="R165" s="80"/>
      <c r="S165" s="24">
        <v>0</v>
      </c>
      <c r="T165" s="80"/>
      <c r="U165" s="80"/>
      <c r="V165" s="80"/>
      <c r="W165" s="25"/>
      <c r="X165" s="81"/>
      <c r="Y165" s="153"/>
      <c r="Z165" s="153">
        <f t="shared" si="25"/>
        <v>0</v>
      </c>
      <c r="AA165" s="153">
        <f t="shared" si="26"/>
        <v>0</v>
      </c>
      <c r="AB165" s="154">
        <f t="shared" si="27"/>
        <v>0</v>
      </c>
      <c r="AC165" s="155">
        <f t="shared" si="28"/>
        <v>0</v>
      </c>
      <c r="AD165" s="19">
        <f t="shared" si="29"/>
        <v>0</v>
      </c>
    </row>
    <row r="166" spans="1:30" ht="12.75" hidden="1">
      <c r="A166" s="27"/>
      <c r="B166" s="27"/>
      <c r="C166" s="80"/>
      <c r="D166" s="80"/>
      <c r="E166" s="80"/>
      <c r="F166" s="80"/>
      <c r="G166" s="27"/>
      <c r="H166" s="27"/>
      <c r="I166" s="27"/>
      <c r="J166" s="27"/>
      <c r="K166" s="79"/>
      <c r="L166" s="79"/>
      <c r="M166" s="83"/>
      <c r="N166" s="80"/>
      <c r="O166" s="80"/>
      <c r="P166" s="80"/>
      <c r="Q166" s="68"/>
      <c r="R166" s="80"/>
      <c r="S166" s="24">
        <v>0</v>
      </c>
      <c r="T166" s="80"/>
      <c r="U166" s="80"/>
      <c r="V166" s="80"/>
      <c r="W166" s="25"/>
      <c r="X166" s="81"/>
      <c r="Y166" s="153"/>
      <c r="Z166" s="153">
        <f t="shared" si="25"/>
        <v>0</v>
      </c>
      <c r="AA166" s="153">
        <f t="shared" si="26"/>
        <v>0</v>
      </c>
      <c r="AB166" s="154">
        <f t="shared" si="27"/>
        <v>0</v>
      </c>
      <c r="AC166" s="155">
        <f t="shared" si="28"/>
        <v>0</v>
      </c>
      <c r="AD166" s="19">
        <f t="shared" si="29"/>
        <v>0</v>
      </c>
    </row>
    <row r="167" spans="1:30" ht="12.75" hidden="1">
      <c r="A167" s="27"/>
      <c r="B167" s="27"/>
      <c r="C167" s="80"/>
      <c r="D167" s="80"/>
      <c r="E167" s="80"/>
      <c r="F167" s="80"/>
      <c r="G167" s="27"/>
      <c r="H167" s="27"/>
      <c r="I167" s="27"/>
      <c r="J167" s="27"/>
      <c r="K167" s="79"/>
      <c r="L167" s="79"/>
      <c r="M167" s="83"/>
      <c r="N167" s="80"/>
      <c r="O167" s="80"/>
      <c r="P167" s="80"/>
      <c r="Q167" s="68"/>
      <c r="R167" s="80"/>
      <c r="S167" s="24">
        <v>0</v>
      </c>
      <c r="T167" s="80"/>
      <c r="U167" s="80"/>
      <c r="V167" s="80"/>
      <c r="W167" s="25"/>
      <c r="X167" s="81"/>
      <c r="Y167" s="153"/>
      <c r="Z167" s="153">
        <f t="shared" si="25"/>
        <v>0</v>
      </c>
      <c r="AA167" s="153">
        <f t="shared" si="26"/>
        <v>0</v>
      </c>
      <c r="AB167" s="154">
        <f t="shared" si="27"/>
        <v>0</v>
      </c>
      <c r="AC167" s="155">
        <f t="shared" si="28"/>
        <v>0</v>
      </c>
      <c r="AD167" s="19">
        <f t="shared" si="29"/>
        <v>0</v>
      </c>
    </row>
    <row r="168" spans="1:30" ht="12.75" hidden="1">
      <c r="A168" s="27"/>
      <c r="B168" s="27"/>
      <c r="C168" s="80"/>
      <c r="D168" s="80"/>
      <c r="E168" s="80"/>
      <c r="F168" s="80"/>
      <c r="G168" s="27"/>
      <c r="H168" s="27"/>
      <c r="I168" s="27"/>
      <c r="J168" s="27"/>
      <c r="K168" s="79"/>
      <c r="L168" s="79"/>
      <c r="M168" s="83"/>
      <c r="N168" s="80"/>
      <c r="O168" s="80"/>
      <c r="P168" s="80"/>
      <c r="Q168" s="68"/>
      <c r="R168" s="80"/>
      <c r="S168" s="24">
        <v>0</v>
      </c>
      <c r="T168" s="80"/>
      <c r="U168" s="80"/>
      <c r="V168" s="80"/>
      <c r="W168" s="25"/>
      <c r="X168" s="81"/>
      <c r="Y168" s="153"/>
      <c r="Z168" s="153">
        <f t="shared" si="25"/>
        <v>0</v>
      </c>
      <c r="AA168" s="153">
        <f t="shared" si="26"/>
        <v>0</v>
      </c>
      <c r="AB168" s="154">
        <f t="shared" si="27"/>
        <v>0</v>
      </c>
      <c r="AC168" s="155">
        <f t="shared" si="28"/>
        <v>0</v>
      </c>
      <c r="AD168" s="19">
        <f t="shared" si="29"/>
        <v>0</v>
      </c>
    </row>
    <row r="169" spans="1:30" ht="12.75" hidden="1">
      <c r="A169" s="27"/>
      <c r="B169" s="27"/>
      <c r="C169" s="80"/>
      <c r="D169" s="80"/>
      <c r="E169" s="80"/>
      <c r="F169" s="80"/>
      <c r="G169" s="27"/>
      <c r="H169" s="27"/>
      <c r="I169" s="27"/>
      <c r="J169" s="27"/>
      <c r="K169" s="79"/>
      <c r="L169" s="79"/>
      <c r="M169" s="83"/>
      <c r="N169" s="80"/>
      <c r="O169" s="80"/>
      <c r="P169" s="80"/>
      <c r="Q169" s="68"/>
      <c r="R169" s="80"/>
      <c r="S169" s="24">
        <v>0</v>
      </c>
      <c r="T169" s="80"/>
      <c r="U169" s="80"/>
      <c r="V169" s="80"/>
      <c r="W169" s="25"/>
      <c r="X169" s="81"/>
      <c r="Y169" s="153"/>
      <c r="Z169" s="153">
        <f t="shared" si="25"/>
        <v>0</v>
      </c>
      <c r="AA169" s="153">
        <f t="shared" si="26"/>
        <v>0</v>
      </c>
      <c r="AB169" s="154">
        <f t="shared" si="27"/>
        <v>0</v>
      </c>
      <c r="AC169" s="155">
        <f t="shared" si="28"/>
        <v>0</v>
      </c>
      <c r="AD169" s="19">
        <f t="shared" si="29"/>
        <v>0</v>
      </c>
    </row>
    <row r="170" spans="1:30" ht="12.75" hidden="1">
      <c r="A170" s="27"/>
      <c r="B170" s="27"/>
      <c r="C170" s="80"/>
      <c r="D170" s="80"/>
      <c r="E170" s="80"/>
      <c r="F170" s="80"/>
      <c r="G170" s="27"/>
      <c r="H170" s="27"/>
      <c r="I170" s="27"/>
      <c r="J170" s="27"/>
      <c r="K170" s="79"/>
      <c r="L170" s="79"/>
      <c r="M170" s="83"/>
      <c r="N170" s="80"/>
      <c r="O170" s="80"/>
      <c r="P170" s="80"/>
      <c r="Q170" s="68"/>
      <c r="R170" s="80"/>
      <c r="S170" s="24">
        <v>0</v>
      </c>
      <c r="T170" s="80"/>
      <c r="U170" s="80"/>
      <c r="V170" s="80"/>
      <c r="W170" s="25"/>
      <c r="X170" s="81"/>
      <c r="Y170" s="153"/>
      <c r="Z170" s="153">
        <f t="shared" si="25"/>
        <v>0</v>
      </c>
      <c r="AA170" s="153">
        <f t="shared" si="26"/>
        <v>0</v>
      </c>
      <c r="AB170" s="154">
        <f t="shared" si="27"/>
        <v>0</v>
      </c>
      <c r="AC170" s="155">
        <f t="shared" si="28"/>
        <v>0</v>
      </c>
      <c r="AD170" s="19">
        <f t="shared" si="29"/>
        <v>0</v>
      </c>
    </row>
    <row r="171" spans="1:30" ht="12.75" hidden="1">
      <c r="A171" s="27"/>
      <c r="B171" s="27"/>
      <c r="C171" s="80"/>
      <c r="D171" s="80"/>
      <c r="E171" s="80"/>
      <c r="F171" s="80"/>
      <c r="G171" s="27"/>
      <c r="H171" s="27"/>
      <c r="I171" s="27"/>
      <c r="J171" s="27"/>
      <c r="K171" s="79"/>
      <c r="L171" s="79"/>
      <c r="M171" s="83"/>
      <c r="N171" s="80"/>
      <c r="O171" s="80"/>
      <c r="P171" s="80"/>
      <c r="Q171" s="68"/>
      <c r="R171" s="80"/>
      <c r="S171" s="24">
        <v>0</v>
      </c>
      <c r="T171" s="80"/>
      <c r="U171" s="80"/>
      <c r="V171" s="80"/>
      <c r="W171" s="25"/>
      <c r="X171" s="81"/>
      <c r="Y171" s="153"/>
      <c r="Z171" s="153">
        <f t="shared" si="25"/>
        <v>0</v>
      </c>
      <c r="AA171" s="153">
        <f t="shared" si="26"/>
        <v>0</v>
      </c>
      <c r="AB171" s="154">
        <f t="shared" si="27"/>
        <v>0</v>
      </c>
      <c r="AC171" s="155">
        <f t="shared" si="28"/>
        <v>0</v>
      </c>
      <c r="AD171" s="19">
        <f t="shared" si="29"/>
        <v>0</v>
      </c>
    </row>
    <row r="172" spans="1:30" ht="12.75" hidden="1">
      <c r="A172" s="27"/>
      <c r="B172" s="27"/>
      <c r="C172" s="80"/>
      <c r="D172" s="80"/>
      <c r="E172" s="80"/>
      <c r="F172" s="80"/>
      <c r="G172" s="27"/>
      <c r="H172" s="27"/>
      <c r="I172" s="27"/>
      <c r="J172" s="27"/>
      <c r="K172" s="79"/>
      <c r="L172" s="79"/>
      <c r="M172" s="83"/>
      <c r="N172" s="80"/>
      <c r="O172" s="80"/>
      <c r="P172" s="80"/>
      <c r="Q172" s="68"/>
      <c r="R172" s="80"/>
      <c r="S172" s="24">
        <v>0</v>
      </c>
      <c r="T172" s="80"/>
      <c r="U172" s="80"/>
      <c r="V172" s="80"/>
      <c r="W172" s="25"/>
      <c r="X172" s="81"/>
      <c r="Y172" s="153"/>
      <c r="Z172" s="153">
        <f t="shared" si="25"/>
        <v>0</v>
      </c>
      <c r="AA172" s="153">
        <f t="shared" si="26"/>
        <v>0</v>
      </c>
      <c r="AB172" s="154">
        <f t="shared" si="27"/>
        <v>0</v>
      </c>
      <c r="AC172" s="155">
        <f t="shared" si="28"/>
        <v>0</v>
      </c>
      <c r="AD172" s="19">
        <f t="shared" si="29"/>
        <v>0</v>
      </c>
    </row>
    <row r="173" spans="1:30" ht="12.75" hidden="1">
      <c r="A173" s="27"/>
      <c r="B173" s="27"/>
      <c r="C173" s="80"/>
      <c r="D173" s="80"/>
      <c r="E173" s="80"/>
      <c r="F173" s="80"/>
      <c r="G173" s="27"/>
      <c r="H173" s="27"/>
      <c r="I173" s="27"/>
      <c r="J173" s="27"/>
      <c r="K173" s="79"/>
      <c r="L173" s="79"/>
      <c r="M173" s="83"/>
      <c r="N173" s="80"/>
      <c r="O173" s="80"/>
      <c r="P173" s="80"/>
      <c r="Q173" s="68"/>
      <c r="R173" s="80"/>
      <c r="S173" s="24">
        <v>0</v>
      </c>
      <c r="T173" s="80"/>
      <c r="U173" s="80"/>
      <c r="V173" s="80"/>
      <c r="W173" s="25"/>
      <c r="X173" s="81"/>
      <c r="Y173" s="153"/>
      <c r="Z173" s="153">
        <f t="shared" si="25"/>
        <v>0</v>
      </c>
      <c r="AA173" s="153">
        <f t="shared" si="26"/>
        <v>0</v>
      </c>
      <c r="AB173" s="154">
        <f t="shared" si="27"/>
        <v>0</v>
      </c>
      <c r="AC173" s="155">
        <f t="shared" si="28"/>
        <v>0</v>
      </c>
      <c r="AD173" s="19">
        <f t="shared" si="29"/>
        <v>0</v>
      </c>
    </row>
    <row r="174" spans="1:30" ht="12.75" hidden="1">
      <c r="A174" s="27"/>
      <c r="B174" s="27"/>
      <c r="C174" s="80"/>
      <c r="D174" s="80"/>
      <c r="E174" s="80"/>
      <c r="F174" s="80"/>
      <c r="G174" s="27"/>
      <c r="H174" s="27"/>
      <c r="I174" s="27"/>
      <c r="J174" s="27"/>
      <c r="K174" s="79"/>
      <c r="L174" s="79"/>
      <c r="M174" s="83"/>
      <c r="N174" s="80"/>
      <c r="O174" s="80"/>
      <c r="P174" s="80"/>
      <c r="Q174" s="68"/>
      <c r="R174" s="80"/>
      <c r="S174" s="24">
        <v>0</v>
      </c>
      <c r="T174" s="80"/>
      <c r="U174" s="80"/>
      <c r="V174" s="80"/>
      <c r="W174" s="25"/>
      <c r="X174" s="81"/>
      <c r="Y174" s="153"/>
      <c r="Z174" s="153">
        <f t="shared" si="25"/>
        <v>0</v>
      </c>
      <c r="AA174" s="153">
        <f t="shared" si="26"/>
        <v>0</v>
      </c>
      <c r="AB174" s="154">
        <f t="shared" si="27"/>
        <v>0</v>
      </c>
      <c r="AC174" s="155">
        <f t="shared" si="28"/>
        <v>0</v>
      </c>
      <c r="AD174" s="19">
        <f t="shared" si="29"/>
        <v>0</v>
      </c>
    </row>
    <row r="175" spans="1:30" ht="12.75" hidden="1">
      <c r="A175" s="27"/>
      <c r="B175" s="27"/>
      <c r="C175" s="80"/>
      <c r="D175" s="80"/>
      <c r="E175" s="80"/>
      <c r="F175" s="80"/>
      <c r="G175" s="27"/>
      <c r="H175" s="27"/>
      <c r="I175" s="27"/>
      <c r="J175" s="27"/>
      <c r="K175" s="79"/>
      <c r="L175" s="79"/>
      <c r="M175" s="83"/>
      <c r="N175" s="80"/>
      <c r="O175" s="80"/>
      <c r="P175" s="80"/>
      <c r="Q175" s="68"/>
      <c r="R175" s="80"/>
      <c r="S175" s="24">
        <v>0</v>
      </c>
      <c r="T175" s="80"/>
      <c r="U175" s="80"/>
      <c r="V175" s="80"/>
      <c r="W175" s="25"/>
      <c r="X175" s="81"/>
      <c r="Y175" s="153"/>
      <c r="Z175" s="153">
        <f t="shared" si="25"/>
        <v>0</v>
      </c>
      <c r="AA175" s="153">
        <f t="shared" si="26"/>
        <v>0</v>
      </c>
      <c r="AB175" s="154">
        <f t="shared" si="27"/>
        <v>0</v>
      </c>
      <c r="AC175" s="155">
        <f t="shared" si="28"/>
        <v>0</v>
      </c>
      <c r="AD175" s="19">
        <f t="shared" si="29"/>
        <v>0</v>
      </c>
    </row>
    <row r="176" spans="1:30" ht="12.75" hidden="1">
      <c r="A176" s="27"/>
      <c r="B176" s="27"/>
      <c r="C176" s="80"/>
      <c r="D176" s="80"/>
      <c r="E176" s="80"/>
      <c r="F176" s="80"/>
      <c r="G176" s="27"/>
      <c r="H176" s="27"/>
      <c r="I176" s="27"/>
      <c r="J176" s="27"/>
      <c r="K176" s="79"/>
      <c r="L176" s="79"/>
      <c r="M176" s="83"/>
      <c r="N176" s="80"/>
      <c r="O176" s="80"/>
      <c r="P176" s="80"/>
      <c r="Q176" s="68"/>
      <c r="R176" s="80"/>
      <c r="S176" s="24">
        <v>0</v>
      </c>
      <c r="T176" s="80"/>
      <c r="U176" s="80"/>
      <c r="V176" s="80"/>
      <c r="W176" s="25"/>
      <c r="X176" s="81"/>
      <c r="Y176" s="153"/>
      <c r="Z176" s="153">
        <f t="shared" si="25"/>
        <v>0</v>
      </c>
      <c r="AA176" s="153">
        <f t="shared" si="26"/>
        <v>0</v>
      </c>
      <c r="AB176" s="154">
        <f t="shared" si="27"/>
        <v>0</v>
      </c>
      <c r="AC176" s="155">
        <f t="shared" si="28"/>
        <v>0</v>
      </c>
      <c r="AD176" s="19">
        <f t="shared" si="29"/>
        <v>0</v>
      </c>
    </row>
    <row r="177" spans="1:30" ht="12.75" hidden="1">
      <c r="A177" s="27"/>
      <c r="B177" s="27"/>
      <c r="C177" s="80"/>
      <c r="D177" s="98"/>
      <c r="E177" s="98"/>
      <c r="F177" s="98"/>
      <c r="G177" s="78"/>
      <c r="H177" s="166"/>
      <c r="I177" s="78"/>
      <c r="J177" s="78"/>
      <c r="K177" s="99"/>
      <c r="L177" s="99"/>
      <c r="M177" s="100"/>
      <c r="N177" s="80"/>
      <c r="O177" s="80"/>
      <c r="P177" s="80"/>
      <c r="Q177" s="68"/>
      <c r="R177" s="80"/>
      <c r="S177" s="24">
        <v>0</v>
      </c>
      <c r="T177" s="80"/>
      <c r="U177" s="80"/>
      <c r="V177" s="80"/>
      <c r="W177" s="25"/>
      <c r="X177" s="81"/>
      <c r="Y177" s="153"/>
      <c r="Z177" s="153">
        <f t="shared" si="25"/>
        <v>0</v>
      </c>
      <c r="AA177" s="153">
        <f t="shared" si="26"/>
        <v>0</v>
      </c>
      <c r="AB177" s="154">
        <f t="shared" si="27"/>
        <v>0</v>
      </c>
      <c r="AC177" s="155">
        <f t="shared" si="28"/>
        <v>0</v>
      </c>
      <c r="AD177" s="19">
        <f t="shared" si="29"/>
        <v>0</v>
      </c>
    </row>
    <row r="178" spans="1:30" ht="12.75" hidden="1">
      <c r="A178" s="464"/>
      <c r="B178" s="464"/>
      <c r="C178" s="469"/>
      <c r="D178" s="453"/>
      <c r="E178" s="453"/>
      <c r="F178" s="394"/>
      <c r="G178" s="464"/>
      <c r="H178" s="464"/>
      <c r="I178" s="464"/>
      <c r="J178" s="464"/>
      <c r="K178" s="469"/>
      <c r="L178" s="403"/>
      <c r="M178" s="455"/>
      <c r="N178" s="469"/>
      <c r="O178" s="403"/>
      <c r="P178" s="403"/>
      <c r="Q178" s="68"/>
      <c r="R178" s="403"/>
      <c r="S178" s="24">
        <v>0</v>
      </c>
      <c r="T178" s="403"/>
      <c r="U178" s="482"/>
      <c r="V178" s="394"/>
      <c r="W178" s="484"/>
      <c r="X178" s="479" t="s">
        <v>22</v>
      </c>
      <c r="Y178" s="481" t="s">
        <v>52</v>
      </c>
      <c r="Z178" s="153">
        <f t="shared" si="25"/>
        <v>0</v>
      </c>
      <c r="AA178" s="153">
        <f t="shared" si="26"/>
        <v>0</v>
      </c>
      <c r="AB178" s="154">
        <f t="shared" si="27"/>
        <v>0</v>
      </c>
      <c r="AC178" s="155">
        <f t="shared" si="28"/>
        <v>0</v>
      </c>
      <c r="AD178" s="19">
        <f t="shared" si="29"/>
        <v>0</v>
      </c>
    </row>
    <row r="179" spans="1:30" ht="12.75" hidden="1">
      <c r="A179" s="464"/>
      <c r="B179" s="464"/>
      <c r="C179" s="470"/>
      <c r="D179" s="454"/>
      <c r="E179" s="454"/>
      <c r="F179" s="395"/>
      <c r="G179" s="141"/>
      <c r="H179" s="141"/>
      <c r="I179" s="141"/>
      <c r="J179" s="141"/>
      <c r="K179" s="470"/>
      <c r="L179" s="404"/>
      <c r="M179" s="456"/>
      <c r="N179" s="470"/>
      <c r="O179" s="404"/>
      <c r="P179" s="404"/>
      <c r="Q179" s="68"/>
      <c r="R179" s="404"/>
      <c r="S179" s="24">
        <v>0</v>
      </c>
      <c r="T179" s="404"/>
      <c r="U179" s="483"/>
      <c r="V179" s="395"/>
      <c r="W179" s="484"/>
      <c r="X179" s="480"/>
      <c r="Y179" s="481"/>
      <c r="Z179" s="153">
        <f t="shared" si="25"/>
        <v>0</v>
      </c>
      <c r="AA179" s="153">
        <f t="shared" si="26"/>
        <v>0</v>
      </c>
      <c r="AB179" s="154">
        <f t="shared" si="27"/>
        <v>0</v>
      </c>
      <c r="AC179" s="155">
        <f t="shared" si="28"/>
        <v>0</v>
      </c>
      <c r="AD179" s="19">
        <f t="shared" si="29"/>
        <v>0</v>
      </c>
    </row>
    <row r="180" spans="1:30" ht="12.75" hidden="1">
      <c r="A180" s="42"/>
      <c r="B180" s="42"/>
      <c r="C180" s="102"/>
      <c r="D180" s="44"/>
      <c r="E180" s="44"/>
      <c r="F180" s="45"/>
      <c r="G180" s="50"/>
      <c r="H180" s="50"/>
      <c r="I180" s="50"/>
      <c r="J180" s="50"/>
      <c r="K180" s="52"/>
      <c r="L180" s="50"/>
      <c r="M180" s="51"/>
      <c r="N180" s="52"/>
      <c r="O180" s="50"/>
      <c r="P180" s="50"/>
      <c r="Q180" s="68"/>
      <c r="R180" s="27"/>
      <c r="S180" s="24">
        <v>0</v>
      </c>
      <c r="T180" s="50"/>
      <c r="U180" s="53"/>
      <c r="V180" s="53"/>
      <c r="W180" s="25"/>
      <c r="X180" s="3">
        <v>20</v>
      </c>
      <c r="Y180" s="20">
        <v>20</v>
      </c>
      <c r="Z180" s="153">
        <f t="shared" si="25"/>
        <v>0</v>
      </c>
      <c r="AA180" s="153">
        <f t="shared" si="26"/>
        <v>0</v>
      </c>
      <c r="AB180" s="154">
        <f t="shared" si="27"/>
        <v>0</v>
      </c>
      <c r="AC180" s="155">
        <f t="shared" si="28"/>
        <v>0</v>
      </c>
      <c r="AD180" s="19">
        <f t="shared" si="29"/>
        <v>0</v>
      </c>
    </row>
    <row r="181" spans="1:30" ht="12.75">
      <c r="A181" s="27" t="s">
        <v>93</v>
      </c>
      <c r="B181" s="27">
        <v>40</v>
      </c>
      <c r="C181" s="94">
        <v>5</v>
      </c>
      <c r="D181" s="27">
        <v>5620.21</v>
      </c>
      <c r="E181" s="104"/>
      <c r="F181" s="26">
        <f>'[12]Расч по домам'!$Y$169</f>
        <v>0.5904758147281567</v>
      </c>
      <c r="G181" s="24">
        <f>'[11]Норм по домам'!$Q$177</f>
        <v>0.45289660838058926</v>
      </c>
      <c r="H181" s="24"/>
      <c r="I181" s="24">
        <f>'[14]Расч по домам'!$M$177</f>
        <v>0.07297248727193682</v>
      </c>
      <c r="J181" s="26">
        <f>'[16]Расч по домам'!$G$177</f>
        <v>0.0280884940533672</v>
      </c>
      <c r="K181" s="36">
        <f>'[6]Расч по домам'!$H$177</f>
        <v>0</v>
      </c>
      <c r="L181" s="24">
        <f>'[15]Расч по домам'!$J$177</f>
        <v>0</v>
      </c>
      <c r="M181" s="37">
        <v>0</v>
      </c>
      <c r="N181" s="29">
        <f>'[4]Расч. по домам на электр'!$P$173</f>
        <v>0.08794759977165714</v>
      </c>
      <c r="O181" s="24">
        <f>'[8]Расчет на дерат  и дез.'!$K$173</f>
        <v>0.009298703547850822</v>
      </c>
      <c r="P181" s="105">
        <f>'[18]Расч. по домам на электр'!$P$173</f>
        <v>0.19505098136911223</v>
      </c>
      <c r="Q181" s="68">
        <v>0.5</v>
      </c>
      <c r="R181" s="25">
        <v>0</v>
      </c>
      <c r="S181" s="24">
        <f>'[25]Расч по домам на посыпку и расч'!$H$130</f>
        <v>0.01198478410146266</v>
      </c>
      <c r="T181" s="24">
        <f>'[3]Расч по домам'!$M$178</f>
        <v>0.07454502873818887</v>
      </c>
      <c r="U181" s="56">
        <f>SUM(E181:T181)</f>
        <v>2.023260501962322</v>
      </c>
      <c r="V181" s="56">
        <f>U181*1.05</f>
        <v>2.124423527060438</v>
      </c>
      <c r="W181" s="25">
        <f>V181*1.2</f>
        <v>2.5493082324725256</v>
      </c>
      <c r="X181" s="3">
        <f>U181*1.1*1.2</f>
        <v>2.670703862590265</v>
      </c>
      <c r="Y181" s="20">
        <f>V181/0.95</f>
        <v>2.2362352916425667</v>
      </c>
      <c r="Z181" s="153">
        <f t="shared" si="25"/>
        <v>14327.647621224412</v>
      </c>
      <c r="AA181" s="153">
        <f t="shared" si="26"/>
        <v>11939.706351020344</v>
      </c>
      <c r="AB181" s="154">
        <f t="shared" si="27"/>
        <v>2.5493082324725256</v>
      </c>
      <c r="AC181" s="155">
        <f t="shared" si="28"/>
        <v>11371.148905733662</v>
      </c>
      <c r="AD181" s="19">
        <f t="shared" si="29"/>
        <v>2.676773644096152</v>
      </c>
    </row>
    <row r="182" spans="1:30" ht="12.75">
      <c r="A182" s="27" t="s">
        <v>93</v>
      </c>
      <c r="B182" s="27">
        <v>42</v>
      </c>
      <c r="C182" s="27">
        <v>5</v>
      </c>
      <c r="D182" s="27">
        <v>2776.8</v>
      </c>
      <c r="E182" s="106"/>
      <c r="F182" s="26">
        <f>'[12]Расч по домам'!$Y$170</f>
        <v>0.5310216465475847</v>
      </c>
      <c r="G182" s="36">
        <f>'[11]Норм по домам'!$Q$178</f>
        <v>0.45289660838058926</v>
      </c>
      <c r="H182" s="24"/>
      <c r="I182" s="24">
        <f>'[14]Расч по домам'!$M$178</f>
        <v>0.07297248727193684</v>
      </c>
      <c r="J182" s="26">
        <f>'[16]Расч по домам'!$G$178</f>
        <v>0.028088494053367198</v>
      </c>
      <c r="K182" s="36">
        <f>'[6]Расч по домам'!$H$178</f>
        <v>0</v>
      </c>
      <c r="L182" s="24">
        <f>'[15]Расч по домам'!$J$177</f>
        <v>0</v>
      </c>
      <c r="M182" s="37">
        <v>0</v>
      </c>
      <c r="N182" s="29">
        <f>'[4]Расч. по домам на электр'!$P$174</f>
        <v>0.1297287925686346</v>
      </c>
      <c r="O182" s="24">
        <f>'[8]Расчет на дерат  и дез.'!$K$174</f>
        <v>0.009709497743205609</v>
      </c>
      <c r="P182" s="24">
        <f>'[18]Расч. по домам на электр'!$P$174</f>
        <v>0.19729791025433338</v>
      </c>
      <c r="Q182" s="68">
        <v>0.5</v>
      </c>
      <c r="R182" s="25">
        <v>0</v>
      </c>
      <c r="S182" s="24">
        <f>'[25]Расч по домам на посыпку и расч'!$H$130</f>
        <v>0.01198478410146266</v>
      </c>
      <c r="T182" s="24">
        <f>'[3]Расч по домам'!$M$179</f>
        <v>0.07603741022733408</v>
      </c>
      <c r="U182" s="56">
        <f aca="true" t="shared" si="30" ref="U182:U238">SUM(E182:T182)</f>
        <v>2.009737631148448</v>
      </c>
      <c r="V182" s="56">
        <f aca="true" t="shared" si="31" ref="V182:V238">U182*1.05</f>
        <v>2.1102245127058707</v>
      </c>
      <c r="W182" s="25">
        <f aca="true" t="shared" si="32" ref="W182:W238">V182*1.2</f>
        <v>2.5322694152470446</v>
      </c>
      <c r="X182" s="3">
        <f aca="true" t="shared" si="33" ref="X182:X238">U182*1.1*1.2</f>
        <v>2.6528536731159513</v>
      </c>
      <c r="Y182" s="20">
        <f aca="true" t="shared" si="34" ref="Y182:Y238">V182/0.95</f>
        <v>2.221288960743022</v>
      </c>
      <c r="Z182" s="153">
        <f t="shared" si="25"/>
        <v>7031.605712257994</v>
      </c>
      <c r="AA182" s="153">
        <f t="shared" si="26"/>
        <v>5859.671426881662</v>
      </c>
      <c r="AB182" s="154">
        <f t="shared" si="27"/>
        <v>2.5322694152470446</v>
      </c>
      <c r="AC182" s="155">
        <f t="shared" si="28"/>
        <v>5580.639454173011</v>
      </c>
      <c r="AD182" s="19">
        <f t="shared" si="29"/>
        <v>2.658882886009397</v>
      </c>
    </row>
    <row r="183" spans="1:30" ht="12.75">
      <c r="A183" s="27" t="s">
        <v>93</v>
      </c>
      <c r="B183" s="27">
        <v>44</v>
      </c>
      <c r="C183" s="27">
        <v>5</v>
      </c>
      <c r="D183" s="27">
        <v>5610.76</v>
      </c>
      <c r="E183" s="106"/>
      <c r="F183" s="26">
        <f>'[12]Расч по домам'!$Y$171</f>
        <v>0.4651058624832762</v>
      </c>
      <c r="G183" s="36">
        <f>'[11]Норм по домам'!$Q$179</f>
        <v>0.45289660838058926</v>
      </c>
      <c r="H183" s="24"/>
      <c r="I183" s="24">
        <f>'[14]Расч по домам'!$M$179</f>
        <v>0.07297248727193682</v>
      </c>
      <c r="J183" s="26">
        <f>'[16]Расч по домам'!$G$179</f>
        <v>0.028088494053367205</v>
      </c>
      <c r="K183" s="36">
        <f>'[6]Расч по домам'!$I$179</f>
        <v>0</v>
      </c>
      <c r="L183" s="24">
        <f>'[15]Расч по домам'!$J$177</f>
        <v>0</v>
      </c>
      <c r="M183" s="37">
        <v>0</v>
      </c>
      <c r="N183" s="29">
        <f>'[4]Расч. по домам на электр'!$P$175</f>
        <v>0.049820256715947996</v>
      </c>
      <c r="O183" s="24">
        <f>'[8]Расчет на дерат  и дез.'!$K$175</f>
        <v>0.009643494523617716</v>
      </c>
      <c r="P183" s="24">
        <f>'[18]Расч. по домам на электр'!$P$175</f>
        <v>0.19536664397161096</v>
      </c>
      <c r="Q183" s="68">
        <v>0.5</v>
      </c>
      <c r="R183" s="25">
        <v>0</v>
      </c>
      <c r="S183" s="24">
        <f>'[25]Расч по домам на посыпку и расч'!$H$130</f>
        <v>0.01198478410146266</v>
      </c>
      <c r="T183" s="24">
        <f>'[3]Расч по домам'!$M$180</f>
        <v>0.07466566939126158</v>
      </c>
      <c r="U183" s="56">
        <f t="shared" si="30"/>
        <v>1.8605443008930702</v>
      </c>
      <c r="V183" s="56">
        <f t="shared" si="31"/>
        <v>1.9535715159377238</v>
      </c>
      <c r="W183" s="25">
        <f t="shared" si="32"/>
        <v>2.3442858191252687</v>
      </c>
      <c r="X183" s="3">
        <f t="shared" si="33"/>
        <v>2.4559184771788525</v>
      </c>
      <c r="Y183" s="20">
        <f t="shared" si="34"/>
        <v>2.0563910694081304</v>
      </c>
      <c r="Z183" s="153">
        <f t="shared" si="25"/>
        <v>13153.225102515293</v>
      </c>
      <c r="AA183" s="153">
        <f t="shared" si="26"/>
        <v>10961.020918762744</v>
      </c>
      <c r="AB183" s="154">
        <f t="shared" si="27"/>
        <v>2.3442858191252687</v>
      </c>
      <c r="AC183" s="155">
        <f t="shared" si="28"/>
        <v>10439.067541678804</v>
      </c>
      <c r="AD183" s="19">
        <f t="shared" si="29"/>
        <v>2.4615001100815324</v>
      </c>
    </row>
    <row r="184" spans="1:30" ht="12.75">
      <c r="A184" s="27" t="s">
        <v>93</v>
      </c>
      <c r="B184" s="27">
        <v>46</v>
      </c>
      <c r="C184" s="27">
        <v>5</v>
      </c>
      <c r="D184" s="27">
        <v>2843.04</v>
      </c>
      <c r="E184" s="106"/>
      <c r="F184" s="26">
        <f>'[12]Расч по домам'!$Y$172</f>
        <v>0.5624239501753993</v>
      </c>
      <c r="G184" s="36">
        <f>'[11]Норм по домам'!$Q$180</f>
        <v>0.4528966083805893</v>
      </c>
      <c r="H184" s="24"/>
      <c r="I184" s="24">
        <f>'[14]Расч по домам'!$M$180</f>
        <v>0.07297248727193684</v>
      </c>
      <c r="J184" s="26">
        <f>'[16]Расч по домам'!$G$180</f>
        <v>0.0280884940533672</v>
      </c>
      <c r="K184" s="36">
        <f>'[6]Расч по домам'!$H$177</f>
        <v>0</v>
      </c>
      <c r="L184" s="24">
        <f>'[15]Расч по домам'!$J$177</f>
        <v>0</v>
      </c>
      <c r="M184" s="37">
        <v>0</v>
      </c>
      <c r="N184" s="29">
        <f>'[4]Расч. по домам на электр'!$P$176</f>
        <v>0.08901105435942552</v>
      </c>
      <c r="O184" s="24">
        <f>'[8]Расчет на дерат  и дез.'!$K$176</f>
        <v>0.009483276117583058</v>
      </c>
      <c r="P184" s="24">
        <f>'[18]Расч. по домам на электр'!$P$176</f>
        <v>0.19421119773210488</v>
      </c>
      <c r="Q184" s="68">
        <v>0.5</v>
      </c>
      <c r="R184" s="25">
        <v>0</v>
      </c>
      <c r="S184" s="24">
        <f>'[25]Расч по домам на посыпку и расч'!$H$130</f>
        <v>0.01198478410146266</v>
      </c>
      <c r="T184" s="24">
        <f>'[3]Расч по домам'!$M$181</f>
        <v>0.07318452539570046</v>
      </c>
      <c r="U184" s="56">
        <f t="shared" si="30"/>
        <v>1.9942563775875692</v>
      </c>
      <c r="V184" s="56">
        <f t="shared" si="31"/>
        <v>2.0939691964669476</v>
      </c>
      <c r="W184" s="25">
        <f t="shared" si="32"/>
        <v>2.512763035760337</v>
      </c>
      <c r="X184" s="3">
        <f t="shared" si="33"/>
        <v>2.6324184184155914</v>
      </c>
      <c r="Y184" s="20">
        <f t="shared" si="34"/>
        <v>2.2041781015441555</v>
      </c>
      <c r="Z184" s="153">
        <f t="shared" si="25"/>
        <v>7143.885821188069</v>
      </c>
      <c r="AA184" s="153">
        <f t="shared" si="26"/>
        <v>5953.238184323391</v>
      </c>
      <c r="AB184" s="154">
        <f t="shared" si="27"/>
        <v>2.512763035760337</v>
      </c>
      <c r="AC184" s="155">
        <f t="shared" si="28"/>
        <v>5669.750651736563</v>
      </c>
      <c r="AD184" s="19">
        <f t="shared" si="29"/>
        <v>2.638401187548354</v>
      </c>
    </row>
    <row r="185" spans="1:30" ht="12.75">
      <c r="A185" s="27" t="s">
        <v>93</v>
      </c>
      <c r="B185" s="27">
        <v>52</v>
      </c>
      <c r="C185" s="27">
        <v>5</v>
      </c>
      <c r="D185" s="27">
        <v>4089.8</v>
      </c>
      <c r="E185" s="106"/>
      <c r="F185" s="26">
        <f>'[12]Расч по домам'!$Y$173</f>
        <v>0.6979116205845435</v>
      </c>
      <c r="G185" s="36">
        <f>'[11]Норм по домам'!$Q$181</f>
        <v>0.4528966083805893</v>
      </c>
      <c r="H185" s="24"/>
      <c r="I185" s="24">
        <f>'[14]Расч по домам'!$M$181</f>
        <v>0.07297248727193684</v>
      </c>
      <c r="J185" s="26">
        <f>'[16]Расч по домам'!$G$181</f>
        <v>0.0280884940533672</v>
      </c>
      <c r="K185" s="36">
        <f>'[6]Расч по домам'!$H$177</f>
        <v>0</v>
      </c>
      <c r="L185" s="24">
        <f>'[15]Расч по домам'!$J$177</f>
        <v>0</v>
      </c>
      <c r="M185" s="37">
        <v>0</v>
      </c>
      <c r="N185" s="29">
        <f>'[4]Расч. по домам на электр'!$P$177</f>
        <v>0.05479784690524593</v>
      </c>
      <c r="O185" s="24">
        <f>'[8]Расчет на дерат  и дез.'!$K$177</f>
        <v>0.00993365608750224</v>
      </c>
      <c r="P185" s="24">
        <f>'[18]Расч. по домам на электр'!$P$177</f>
        <v>0.2032124582869855</v>
      </c>
      <c r="Q185" s="68">
        <v>0.5</v>
      </c>
      <c r="R185" s="25">
        <v>0</v>
      </c>
      <c r="S185" s="24">
        <f>'[25]Расч по домам на посыпку и расч'!$H$130</f>
        <v>0.01198478410146266</v>
      </c>
      <c r="T185" s="24">
        <f>'[3]Расч по домам'!$M$182</f>
        <v>0.052211227289581004</v>
      </c>
      <c r="U185" s="56">
        <f t="shared" si="30"/>
        <v>2.0840091829612146</v>
      </c>
      <c r="V185" s="56">
        <f t="shared" si="31"/>
        <v>2.1882096421092756</v>
      </c>
      <c r="W185" s="25">
        <f t="shared" si="32"/>
        <v>2.6258515705311307</v>
      </c>
      <c r="X185" s="3">
        <f t="shared" si="33"/>
        <v>2.7508921215088034</v>
      </c>
      <c r="Y185" s="20">
        <f t="shared" si="34"/>
        <v>2.303378570641343</v>
      </c>
      <c r="Z185" s="153">
        <f t="shared" si="25"/>
        <v>10739.207753158218</v>
      </c>
      <c r="AA185" s="153">
        <f t="shared" si="26"/>
        <v>8949.339794298516</v>
      </c>
      <c r="AB185" s="154">
        <f t="shared" si="27"/>
        <v>2.6258515705311307</v>
      </c>
      <c r="AC185" s="155">
        <f t="shared" si="28"/>
        <v>8523.180756474776</v>
      </c>
      <c r="AD185" s="19">
        <f t="shared" si="29"/>
        <v>2.7571441490576873</v>
      </c>
    </row>
    <row r="186" spans="1:30" ht="12.75">
      <c r="A186" s="27" t="s">
        <v>93</v>
      </c>
      <c r="B186" s="27">
        <v>56</v>
      </c>
      <c r="C186" s="27">
        <v>5</v>
      </c>
      <c r="D186" s="27">
        <v>2839.62</v>
      </c>
      <c r="E186" s="106"/>
      <c r="F186" s="26">
        <f>'[12]Расч по домам'!$Y$174</f>
        <v>0.4674939729494322</v>
      </c>
      <c r="G186" s="36">
        <f>'[11]Норм по домам'!$Q$182</f>
        <v>0.4528966083805892</v>
      </c>
      <c r="H186" s="24"/>
      <c r="I186" s="24">
        <f>'[14]Расч по домам'!$M$182</f>
        <v>0.07297248727193684</v>
      </c>
      <c r="J186" s="26">
        <f>'[16]Расч по домам'!$G$182</f>
        <v>0.028088494053367205</v>
      </c>
      <c r="K186" s="36">
        <f>'[6]Расч по домам'!$H$177</f>
        <v>0</v>
      </c>
      <c r="L186" s="24">
        <f>'[15]Расч по домам'!$J$177</f>
        <v>0</v>
      </c>
      <c r="M186" s="37">
        <v>0</v>
      </c>
      <c r="N186" s="29">
        <f>'[4]Расч. по домам на электр'!$P$178</f>
        <v>0.12692737515208075</v>
      </c>
      <c r="O186" s="24">
        <f>'[8]Расчет на дерат  и дез.'!$K$178</f>
        <v>0.023086422361677503</v>
      </c>
      <c r="P186" s="24">
        <f>'[18]Расч. по домам на электр'!$P$178</f>
        <v>0.19303737725242678</v>
      </c>
      <c r="Q186" s="68">
        <v>0.5</v>
      </c>
      <c r="R186" s="25">
        <v>0</v>
      </c>
      <c r="S186" s="24">
        <f>'[25]Расч по домам на посыпку и расч'!$H$130</f>
        <v>0.01198478410146266</v>
      </c>
      <c r="T186" s="24">
        <f>'[3]Расч по домам'!$M$183</f>
        <v>0.049596951210921544</v>
      </c>
      <c r="U186" s="56">
        <f t="shared" si="30"/>
        <v>1.9260844727338946</v>
      </c>
      <c r="V186" s="56">
        <f t="shared" si="31"/>
        <v>2.0223886963705895</v>
      </c>
      <c r="W186" s="25">
        <f t="shared" si="32"/>
        <v>2.4268664356447074</v>
      </c>
      <c r="X186" s="3">
        <f t="shared" si="33"/>
        <v>2.542431504008741</v>
      </c>
      <c r="Y186" s="20">
        <f t="shared" si="34"/>
        <v>2.1288302067058837</v>
      </c>
      <c r="Z186" s="153">
        <f t="shared" si="25"/>
        <v>6891.378467985423</v>
      </c>
      <c r="AA186" s="153">
        <f t="shared" si="26"/>
        <v>5742.815389987853</v>
      </c>
      <c r="AB186" s="154">
        <f t="shared" si="27"/>
        <v>2.4268664356447074</v>
      </c>
      <c r="AC186" s="155">
        <f t="shared" si="28"/>
        <v>5469.347990464622</v>
      </c>
      <c r="AD186" s="19">
        <f t="shared" si="29"/>
        <v>2.548209757426943</v>
      </c>
    </row>
    <row r="187" spans="1:30" ht="12.75">
      <c r="A187" s="27" t="s">
        <v>93</v>
      </c>
      <c r="B187" s="27">
        <v>58</v>
      </c>
      <c r="C187" s="27">
        <v>5</v>
      </c>
      <c r="D187" s="27">
        <v>2741.1</v>
      </c>
      <c r="E187" s="106"/>
      <c r="F187" s="26">
        <f>'[12]Расч по домам'!$Y$175</f>
        <v>0.7498147029051597</v>
      </c>
      <c r="G187" s="36">
        <f>'[11]Норм по домам'!$Q$183</f>
        <v>0.4528966083805893</v>
      </c>
      <c r="H187" s="24"/>
      <c r="I187" s="24">
        <f>'[14]Расч по домам'!$M$183</f>
        <v>0.07297248727193684</v>
      </c>
      <c r="J187" s="26">
        <f>'[16]Расч по домам'!$G$183</f>
        <v>0.028088494053367205</v>
      </c>
      <c r="K187" s="36">
        <f>'[6]Расч по домам'!$H$177</f>
        <v>0</v>
      </c>
      <c r="L187" s="24">
        <f>'[15]Расч по домам'!$J$177</f>
        <v>0</v>
      </c>
      <c r="M187" s="37">
        <v>0</v>
      </c>
      <c r="N187" s="29">
        <f>'[4]Расч. по домам на электр'!$P$179</f>
        <v>0.09164478653081061</v>
      </c>
      <c r="O187" s="24">
        <f>'[8]Расчет на дерат  и дез.'!$K$179</f>
        <v>0.009953850643902085</v>
      </c>
      <c r="P187" s="24">
        <f>'[18]Расч. по домам на электр'!$P$179</f>
        <v>0.19995767813491916</v>
      </c>
      <c r="Q187" s="68">
        <v>0.5</v>
      </c>
      <c r="R187" s="25">
        <v>0</v>
      </c>
      <c r="S187" s="24">
        <f>'[25]Расч по домам на посыпку и расч'!$H$130</f>
        <v>0.01198478410146266</v>
      </c>
      <c r="T187" s="24">
        <f>'[3]Расч по домам'!$M$184</f>
        <v>0.05137497902148929</v>
      </c>
      <c r="U187" s="56">
        <f t="shared" si="30"/>
        <v>2.168688371043637</v>
      </c>
      <c r="V187" s="56">
        <f t="shared" si="31"/>
        <v>2.2771227895958193</v>
      </c>
      <c r="W187" s="25">
        <f t="shared" si="32"/>
        <v>2.732547347514983</v>
      </c>
      <c r="X187" s="3">
        <f t="shared" si="33"/>
        <v>2.8626686497776013</v>
      </c>
      <c r="Y187" s="20">
        <f t="shared" si="34"/>
        <v>2.3969713574692837</v>
      </c>
      <c r="Z187" s="153">
        <f t="shared" si="25"/>
        <v>7490.185534273319</v>
      </c>
      <c r="AA187" s="153">
        <f t="shared" si="26"/>
        <v>6241.8212785611</v>
      </c>
      <c r="AB187" s="154">
        <f t="shared" si="27"/>
        <v>2.732547347514983</v>
      </c>
      <c r="AC187" s="155">
        <f t="shared" si="28"/>
        <v>5944.591693867714</v>
      </c>
      <c r="AD187" s="19">
        <f t="shared" si="29"/>
        <v>2.869174714890732</v>
      </c>
    </row>
    <row r="188" spans="1:30" ht="12.75">
      <c r="A188" s="27" t="s">
        <v>93</v>
      </c>
      <c r="B188" s="27">
        <v>60</v>
      </c>
      <c r="C188" s="27">
        <v>5</v>
      </c>
      <c r="D188" s="27">
        <v>2248.13</v>
      </c>
      <c r="E188" s="106"/>
      <c r="F188" s="26">
        <f>'[12]Расч по домам'!$Y$176</f>
        <v>0.5018378654852403</v>
      </c>
      <c r="G188" s="36">
        <f>'[11]Норм по домам'!$Q$184</f>
        <v>0.4528966083805893</v>
      </c>
      <c r="H188" s="24"/>
      <c r="I188" s="24">
        <f>'[14]Расч по домам'!$M$184</f>
        <v>0.07297248727193682</v>
      </c>
      <c r="J188" s="26">
        <f>'[16]Расч по домам'!$G$184</f>
        <v>0.0280884940533672</v>
      </c>
      <c r="K188" s="36">
        <f>'[6]Расч по домам'!$H$177</f>
        <v>0</v>
      </c>
      <c r="L188" s="24">
        <f>'[15]Расч по домам'!$J$177</f>
        <v>0</v>
      </c>
      <c r="M188" s="37">
        <v>0</v>
      </c>
      <c r="N188" s="29">
        <f>'[4]Расч. по домам на электр'!$P$180</f>
        <v>0.11184394400540491</v>
      </c>
      <c r="O188" s="24">
        <f>'[8]Расчет на дерат  и дез.'!$K$180</f>
        <v>0.0021069362833406723</v>
      </c>
      <c r="P188" s="24">
        <f>'[18]Расч. по домам на электр'!$P$180</f>
        <v>0.2440297610301484</v>
      </c>
      <c r="Q188" s="68">
        <v>0.5</v>
      </c>
      <c r="R188" s="25">
        <v>0</v>
      </c>
      <c r="S188" s="24">
        <f>'[25]Расч по домам на посыпку и расч'!$H$130</f>
        <v>0.01198478410146266</v>
      </c>
      <c r="T188" s="24">
        <f>'[3]Расч по домам'!$M$185</f>
        <v>0.05015870946484467</v>
      </c>
      <c r="U188" s="56">
        <f t="shared" si="30"/>
        <v>1.9759195900763347</v>
      </c>
      <c r="V188" s="56">
        <f t="shared" si="31"/>
        <v>2.0747155695801514</v>
      </c>
      <c r="W188" s="25">
        <f t="shared" si="32"/>
        <v>2.4896586834961814</v>
      </c>
      <c r="X188" s="3">
        <f t="shared" si="33"/>
        <v>2.608213858900762</v>
      </c>
      <c r="Y188" s="20">
        <f t="shared" si="34"/>
        <v>2.1839111258738435</v>
      </c>
      <c r="Z188" s="153">
        <f t="shared" si="25"/>
        <v>5597.076376128271</v>
      </c>
      <c r="AA188" s="153">
        <f t="shared" si="26"/>
        <v>4664.2303134402255</v>
      </c>
      <c r="AB188" s="154">
        <f t="shared" si="27"/>
        <v>2.4896586834961814</v>
      </c>
      <c r="AC188" s="155">
        <f t="shared" si="28"/>
        <v>4442.124108038311</v>
      </c>
      <c r="AD188" s="19">
        <f t="shared" si="29"/>
        <v>2.6141416176709904</v>
      </c>
    </row>
    <row r="189" spans="1:30" ht="12.75">
      <c r="A189" s="27" t="s">
        <v>93</v>
      </c>
      <c r="B189" s="27">
        <v>62</v>
      </c>
      <c r="C189" s="27">
        <v>5</v>
      </c>
      <c r="D189" s="27">
        <v>4222.4</v>
      </c>
      <c r="E189" s="106"/>
      <c r="F189" s="26">
        <f>'[12]Расч по домам'!$Y$177</f>
        <v>0.4865418169761274</v>
      </c>
      <c r="G189" s="36">
        <f>'[11]Норм по домам'!$Q$185</f>
        <v>0.45289660838058926</v>
      </c>
      <c r="H189" s="24"/>
      <c r="I189" s="24">
        <f>'[14]Расч по домам'!$M$185</f>
        <v>0.07297248727193684</v>
      </c>
      <c r="J189" s="26">
        <f>'[16]Расч по домам'!$G$185</f>
        <v>0.0280884940533672</v>
      </c>
      <c r="K189" s="36">
        <f>'[6]Расч по домам'!$H$177</f>
        <v>0</v>
      </c>
      <c r="L189" s="24">
        <f>'[15]Расч по домам'!$J$177</f>
        <v>0</v>
      </c>
      <c r="M189" s="37">
        <v>0</v>
      </c>
      <c r="N189" s="29">
        <f>'[4]Расч. по домам на электр'!$P$181</f>
        <v>0.06347770783651066</v>
      </c>
      <c r="O189" s="24">
        <f>'[8]Расчет на дерат  и дез.'!$K$181</f>
        <v>0.019626081533409123</v>
      </c>
      <c r="P189" s="24">
        <f>'[18]Расч. по домам на электр'!$P$181</f>
        <v>0.19665956988732863</v>
      </c>
      <c r="Q189" s="68">
        <v>0.5</v>
      </c>
      <c r="R189" s="25">
        <v>0</v>
      </c>
      <c r="S189" s="24">
        <f>'[25]Расч по домам на посыпку и расч'!$H$130</f>
        <v>0.01198478410146266</v>
      </c>
      <c r="T189" s="24">
        <f>'[3]Расч по домам'!$M$186</f>
        <v>0.050527598497715466</v>
      </c>
      <c r="U189" s="56">
        <f t="shared" si="30"/>
        <v>1.8827751485384472</v>
      </c>
      <c r="V189" s="56">
        <f t="shared" si="31"/>
        <v>1.9769139059653695</v>
      </c>
      <c r="W189" s="25">
        <f t="shared" si="32"/>
        <v>2.3722966871584434</v>
      </c>
      <c r="X189" s="3">
        <f t="shared" si="33"/>
        <v>2.4852631960707505</v>
      </c>
      <c r="Y189" s="20">
        <f t="shared" si="34"/>
        <v>2.0809620062793366</v>
      </c>
      <c r="Z189" s="153">
        <f t="shared" si="25"/>
        <v>10016.785531857811</v>
      </c>
      <c r="AA189" s="153">
        <f t="shared" si="26"/>
        <v>8347.321276548175</v>
      </c>
      <c r="AB189" s="154">
        <f t="shared" si="27"/>
        <v>2.3722966871584434</v>
      </c>
      <c r="AC189" s="155">
        <f t="shared" si="28"/>
        <v>7949.829787188739</v>
      </c>
      <c r="AD189" s="19">
        <f t="shared" si="29"/>
        <v>2.4909115215163657</v>
      </c>
    </row>
    <row r="190" spans="1:30" ht="12.75">
      <c r="A190" s="27" t="s">
        <v>93</v>
      </c>
      <c r="B190" s="27">
        <v>64</v>
      </c>
      <c r="C190" s="27">
        <v>9</v>
      </c>
      <c r="D190" s="27">
        <v>3936.1</v>
      </c>
      <c r="E190" s="106"/>
      <c r="F190" s="26">
        <f>'[12]Расч по домам'!$Y$178</f>
        <v>0.32034250612873993</v>
      </c>
      <c r="G190" s="36">
        <f>'[11]Норм по домам'!$Q$186</f>
        <v>0.4516966083805892</v>
      </c>
      <c r="H190" s="24"/>
      <c r="I190" s="24">
        <f>'[14]Расч по домам'!$M$186</f>
        <v>0.07297248727193685</v>
      </c>
      <c r="J190" s="26">
        <f>'[16]Расч по домам'!$G$186</f>
        <v>0.0280884940533672</v>
      </c>
      <c r="K190" s="36">
        <f>'[17]Расч по домам'!$H$186</f>
        <v>0.3183193677271795</v>
      </c>
      <c r="L190" s="24">
        <f>'[15]Расч по домам'!$J$186</f>
        <v>0.3829933182591906</v>
      </c>
      <c r="M190" s="37">
        <f>'[10]Расч по домам'!$J$186</f>
        <v>0.20807398186021697</v>
      </c>
      <c r="N190" s="29">
        <f>'[4]Расч. по домам на электр'!$P$182</f>
        <v>0.06162196549739753</v>
      </c>
      <c r="O190" s="24">
        <f>'[8]Расчет на дерат  и дез.'!$K$182</f>
        <v>0.02527607699668877</v>
      </c>
      <c r="P190" s="24">
        <f>'[18]Расч. по домам на электр'!$P$182</f>
        <v>0.21406722859754237</v>
      </c>
      <c r="Q190" s="68">
        <v>0.5</v>
      </c>
      <c r="R190" s="25">
        <v>0</v>
      </c>
      <c r="S190" s="24">
        <f>'[25]Расч по домам на посыпку и расч'!$H$130</f>
        <v>0.01198478410146266</v>
      </c>
      <c r="T190" s="24">
        <f>'[3]Расч по домам'!$M$187</f>
        <v>0.06435072204732406</v>
      </c>
      <c r="U190" s="56">
        <f t="shared" si="30"/>
        <v>2.659787540921636</v>
      </c>
      <c r="V190" s="56">
        <f t="shared" si="31"/>
        <v>2.7927769179677178</v>
      </c>
      <c r="W190" s="25">
        <f t="shared" si="32"/>
        <v>3.351332301561261</v>
      </c>
      <c r="X190" s="3">
        <f t="shared" si="33"/>
        <v>3.5109195540165596</v>
      </c>
      <c r="Y190" s="20">
        <f t="shared" si="34"/>
        <v>2.939765176808124</v>
      </c>
      <c r="Z190" s="153">
        <f t="shared" si="25"/>
        <v>13191.179072175279</v>
      </c>
      <c r="AA190" s="153">
        <f t="shared" si="26"/>
        <v>10992.649226812733</v>
      </c>
      <c r="AB190" s="154">
        <f t="shared" si="27"/>
        <v>2.205505100074561</v>
      </c>
      <c r="AC190" s="155">
        <f t="shared" si="28"/>
        <v>10469.189739821652</v>
      </c>
      <c r="AD190" s="19">
        <f t="shared" si="29"/>
        <v>3.518898916639324</v>
      </c>
    </row>
    <row r="191" spans="1:30" ht="12.75">
      <c r="A191" s="27" t="s">
        <v>93</v>
      </c>
      <c r="B191" s="27">
        <v>68</v>
      </c>
      <c r="C191" s="27">
        <v>5</v>
      </c>
      <c r="D191" s="27">
        <v>3636.9</v>
      </c>
      <c r="E191" s="106"/>
      <c r="F191" s="26">
        <f>'[12]Расч по домам'!$Y$179</f>
        <v>0.6474189634175627</v>
      </c>
      <c r="G191" s="36">
        <f>'[11]Норм по домам'!$Q$187</f>
        <v>0.4528966083805893</v>
      </c>
      <c r="H191" s="24"/>
      <c r="I191" s="24">
        <f>'[14]Расч по домам'!$M$187</f>
        <v>0.07297248727193682</v>
      </c>
      <c r="J191" s="26">
        <f>'[16]Расч по домам'!$G$187</f>
        <v>0.0280884940533672</v>
      </c>
      <c r="K191" s="36">
        <f>'[6]Расч по домам'!$H$177</f>
        <v>0</v>
      </c>
      <c r="L191" s="24">
        <f>'[6]Расч по домам'!$H$177</f>
        <v>0</v>
      </c>
      <c r="M191" s="37">
        <v>0</v>
      </c>
      <c r="N191" s="29">
        <f>'[4]Расч. по домам на электр'!$P$183</f>
        <v>0.12503792459052435</v>
      </c>
      <c r="O191" s="24">
        <f>'[8]Расчет на дерат  и дез.'!$K$183</f>
        <v>0.013798335578835455</v>
      </c>
      <c r="P191" s="24">
        <f>'[18]Расч. по домам на электр'!$P$183</f>
        <v>0.1506166868198307</v>
      </c>
      <c r="Q191" s="68">
        <v>0.5</v>
      </c>
      <c r="R191" s="25">
        <v>0</v>
      </c>
      <c r="S191" s="24">
        <f>'[25]Расч по домам на посыпку и расч'!$H$130</f>
        <v>0.01198478410146266</v>
      </c>
      <c r="T191" s="24">
        <f>'[3]Расч по домам'!$M$188</f>
        <v>0.07933056062438167</v>
      </c>
      <c r="U191" s="56">
        <f t="shared" si="30"/>
        <v>2.082144844838491</v>
      </c>
      <c r="V191" s="56">
        <f t="shared" si="31"/>
        <v>2.186252087080416</v>
      </c>
      <c r="W191" s="25">
        <f t="shared" si="32"/>
        <v>2.623502504496499</v>
      </c>
      <c r="X191" s="3">
        <f t="shared" si="33"/>
        <v>2.7484311951868086</v>
      </c>
      <c r="Y191" s="20">
        <f t="shared" si="34"/>
        <v>2.301317986400438</v>
      </c>
      <c r="Z191" s="153">
        <f t="shared" si="25"/>
        <v>9541.416258603318</v>
      </c>
      <c r="AA191" s="153">
        <f t="shared" si="26"/>
        <v>7951.180215502764</v>
      </c>
      <c r="AB191" s="154">
        <f t="shared" si="27"/>
        <v>2.623502504496499</v>
      </c>
      <c r="AC191" s="155">
        <f t="shared" si="28"/>
        <v>7572.552586193108</v>
      </c>
      <c r="AD191" s="19">
        <f t="shared" si="29"/>
        <v>2.754677629721324</v>
      </c>
    </row>
    <row r="192" spans="1:30" ht="12.75">
      <c r="A192" s="27" t="s">
        <v>93</v>
      </c>
      <c r="B192" s="27">
        <v>70</v>
      </c>
      <c r="C192" s="27">
        <v>5</v>
      </c>
      <c r="D192" s="27">
        <v>4712.1</v>
      </c>
      <c r="E192" s="106"/>
      <c r="F192" s="26">
        <f>'[12]Расч по домам'!$Y$180</f>
        <v>0.3689983732773074</v>
      </c>
      <c r="G192" s="36">
        <f>'[11]Норм по домам'!$Q$188</f>
        <v>0.45289660838058926</v>
      </c>
      <c r="H192" s="24"/>
      <c r="I192" s="24">
        <f>'[14]Расч по домам'!$M$188</f>
        <v>0.07297248727193684</v>
      </c>
      <c r="J192" s="26">
        <f>'[16]Расч по домам'!$G$188</f>
        <v>0.028088494053367205</v>
      </c>
      <c r="K192" s="36">
        <f>'[6]Расч по домам'!$H$177</f>
        <v>0</v>
      </c>
      <c r="L192" s="24">
        <f>'[6]Расч по домам'!$H$177</f>
        <v>0</v>
      </c>
      <c r="M192" s="37">
        <v>0</v>
      </c>
      <c r="N192" s="29">
        <f>'[4]Расч. по домам на электр'!$P$184</f>
        <v>0.07871443127732597</v>
      </c>
      <c r="O192" s="24">
        <f>'[8]Расчет на дерат  и дез.'!$K$184</f>
        <v>0.011832406641058836</v>
      </c>
      <c r="P192" s="24">
        <f>'[18]Расч. по домам на электр'!$P$184</f>
        <v>0.17447229355461702</v>
      </c>
      <c r="Q192" s="68">
        <v>0.5</v>
      </c>
      <c r="R192" s="25">
        <v>0</v>
      </c>
      <c r="S192" s="24">
        <f>'[25]Расч по домам на посыпку и расч'!$H$130</f>
        <v>0.01198478410146266</v>
      </c>
      <c r="T192" s="24">
        <f>'[3]Расч по домам'!$M$189</f>
        <v>0.06873479148538807</v>
      </c>
      <c r="U192" s="56">
        <f t="shared" si="30"/>
        <v>1.7686946700430533</v>
      </c>
      <c r="V192" s="56">
        <f t="shared" si="31"/>
        <v>1.857129403545206</v>
      </c>
      <c r="W192" s="25">
        <f t="shared" si="32"/>
        <v>2.228555284254247</v>
      </c>
      <c r="X192" s="3">
        <f t="shared" si="33"/>
        <v>2.3346769644568304</v>
      </c>
      <c r="Y192" s="20">
        <f t="shared" si="34"/>
        <v>1.9548730563633747</v>
      </c>
      <c r="Z192" s="153">
        <f t="shared" si="25"/>
        <v>10501.175354934438</v>
      </c>
      <c r="AA192" s="153">
        <f t="shared" si="26"/>
        <v>8750.979462445366</v>
      </c>
      <c r="AB192" s="154">
        <f t="shared" si="27"/>
        <v>2.228555284254247</v>
      </c>
      <c r="AC192" s="155">
        <f t="shared" si="28"/>
        <v>8334.266154709872</v>
      </c>
      <c r="AD192" s="19">
        <f t="shared" si="29"/>
        <v>2.3399830484669595</v>
      </c>
    </row>
    <row r="193" spans="1:30" ht="12.75">
      <c r="A193" s="27" t="s">
        <v>93</v>
      </c>
      <c r="B193" s="71" t="s">
        <v>15</v>
      </c>
      <c r="C193" s="27">
        <v>5</v>
      </c>
      <c r="D193" s="27">
        <v>1708.38</v>
      </c>
      <c r="E193" s="106"/>
      <c r="F193" s="26">
        <f>'[12]Расч по домам'!$Y$181</f>
        <v>0.6845024653375322</v>
      </c>
      <c r="G193" s="36">
        <f>'[11]Норм по домам'!$Q$189</f>
        <v>0.41770951160639574</v>
      </c>
      <c r="H193" s="24"/>
      <c r="I193" s="24">
        <f>'[14]Расч по домам'!$M$189</f>
        <v>0.07297248727193684</v>
      </c>
      <c r="J193" s="26">
        <f>'[16]Расч по домам'!$G$189</f>
        <v>0.0280884940533672</v>
      </c>
      <c r="K193" s="36">
        <f>'[6]Расч по домам'!$H$177</f>
        <v>0</v>
      </c>
      <c r="L193" s="24">
        <f>'[6]Расч по домам'!$H$177</f>
        <v>0</v>
      </c>
      <c r="M193" s="37">
        <v>0</v>
      </c>
      <c r="N193" s="29">
        <f>'[4]Расч. по домам на электр'!$P$185</f>
        <v>0.1391303878466965</v>
      </c>
      <c r="O193" s="24">
        <f>'[8]Расчет на дерат  и дез.'!$K$185</f>
        <v>0.011742317283040073</v>
      </c>
      <c r="P193" s="24">
        <f>'[18]Расч. по домам на электр'!$P$185</f>
        <v>0.1608546607184785</v>
      </c>
      <c r="Q193" s="68">
        <v>0.5</v>
      </c>
      <c r="R193" s="25">
        <v>0</v>
      </c>
      <c r="S193" s="24">
        <f>'[25]Расч по домам на посыпку и расч'!$H$130</f>
        <v>0.01198478410146266</v>
      </c>
      <c r="T193" s="24">
        <f>'[3]Расч по домам'!$M$190</f>
        <v>0.08265653909368396</v>
      </c>
      <c r="U193" s="56">
        <f t="shared" si="30"/>
        <v>2.109641647312594</v>
      </c>
      <c r="V193" s="56">
        <f t="shared" si="31"/>
        <v>2.215123729678224</v>
      </c>
      <c r="W193" s="25">
        <f t="shared" si="32"/>
        <v>2.6581484756138685</v>
      </c>
      <c r="X193" s="3">
        <f t="shared" si="33"/>
        <v>2.784726974452624</v>
      </c>
      <c r="Y193" s="20">
        <f t="shared" si="34"/>
        <v>2.3317091891349726</v>
      </c>
      <c r="Z193" s="153">
        <f t="shared" si="25"/>
        <v>4541.127692769221</v>
      </c>
      <c r="AA193" s="153">
        <f t="shared" si="26"/>
        <v>3784.273077307684</v>
      </c>
      <c r="AB193" s="154">
        <f t="shared" si="27"/>
        <v>2.6581484756138685</v>
      </c>
      <c r="AC193" s="155">
        <f t="shared" si="28"/>
        <v>3604.0695974358896</v>
      </c>
      <c r="AD193" s="19">
        <f t="shared" si="29"/>
        <v>2.791055899394562</v>
      </c>
    </row>
    <row r="194" spans="1:30" ht="12.75">
      <c r="A194" s="27" t="s">
        <v>93</v>
      </c>
      <c r="B194" s="27">
        <v>74</v>
      </c>
      <c r="C194" s="27" t="s">
        <v>20</v>
      </c>
      <c r="D194" s="27">
        <v>5387.18</v>
      </c>
      <c r="E194" s="106"/>
      <c r="F194" s="26">
        <f>'[12]Расч по домам'!$Y$182</f>
        <v>0.4556383596464199</v>
      </c>
      <c r="G194" s="36">
        <f>'[11]Норм по домам'!$Q$190</f>
        <v>0.45289660838058937</v>
      </c>
      <c r="H194" s="24"/>
      <c r="I194" s="24">
        <f>'[14]Расч по домам'!$M$190</f>
        <v>0.07297248727193682</v>
      </c>
      <c r="J194" s="26">
        <f>'[16]Расч по домам'!$G$190</f>
        <v>0.0280884940533672</v>
      </c>
      <c r="K194" s="36">
        <f>'[17]Расч по домам'!$H$190</f>
        <v>0.3183193677271795</v>
      </c>
      <c r="L194" s="24">
        <f>'[15]Расч по домам'!$J$190</f>
        <v>0.37222222222222223</v>
      </c>
      <c r="M194" s="37">
        <f>'[10]Расч по домам'!$J$190</f>
        <v>0.1520275914300246</v>
      </c>
      <c r="N194" s="29">
        <f>'[4]Расч. по домам на электр'!$P$186</f>
        <v>0.0682671027541898</v>
      </c>
      <c r="O194" s="24">
        <f>'[8]Расчет на дерат  и дез.'!$K$186</f>
        <v>0.009023923462739319</v>
      </c>
      <c r="P194" s="24">
        <f>'[18]Расч. по домам на электр'!$P$186</f>
        <v>0.10176848516359045</v>
      </c>
      <c r="Q194" s="68">
        <v>0.5</v>
      </c>
      <c r="R194" s="25">
        <v>0</v>
      </c>
      <c r="S194" s="24">
        <f>'[25]Расч по домам на посыпку и расч'!$H$130</f>
        <v>0.01198478410146266</v>
      </c>
      <c r="T194" s="24">
        <f>'[3]Расч по домам'!$M$191</f>
        <v>0.023532571768113793</v>
      </c>
      <c r="U194" s="56">
        <f t="shared" si="30"/>
        <v>2.5667419979818358</v>
      </c>
      <c r="V194" s="56">
        <f t="shared" si="31"/>
        <v>2.6950790978809276</v>
      </c>
      <c r="W194" s="25">
        <f t="shared" si="32"/>
        <v>3.234094917457113</v>
      </c>
      <c r="X194" s="3">
        <f t="shared" si="33"/>
        <v>3.3880994373360234</v>
      </c>
      <c r="Y194" s="20">
        <f t="shared" si="34"/>
        <v>2.8369253661904503</v>
      </c>
      <c r="Z194" s="153">
        <f t="shared" si="25"/>
        <v>17422.65145742661</v>
      </c>
      <c r="AA194" s="153">
        <f t="shared" si="26"/>
        <v>14518.876214522175</v>
      </c>
      <c r="AB194" s="154">
        <f t="shared" si="27"/>
        <v>2.172457748919036</v>
      </c>
      <c r="AC194" s="155">
        <f t="shared" si="28"/>
        <v>13827.501156687787</v>
      </c>
      <c r="AD194" s="19">
        <f t="shared" si="29"/>
        <v>3.395799663329969</v>
      </c>
    </row>
    <row r="195" spans="1:30" ht="12.75">
      <c r="A195" s="27" t="s">
        <v>93</v>
      </c>
      <c r="B195" s="27">
        <v>76</v>
      </c>
      <c r="C195" s="27">
        <v>5</v>
      </c>
      <c r="D195" s="27">
        <v>3843</v>
      </c>
      <c r="E195" s="106"/>
      <c r="F195" s="26">
        <f>'[12]Расч по домам'!$Y$183</f>
        <v>0.4610538506236447</v>
      </c>
      <c r="G195" s="36">
        <f>'[11]Норм по домам'!$Q$191</f>
        <v>0.4528966083805893</v>
      </c>
      <c r="H195" s="24"/>
      <c r="I195" s="24">
        <f>'[14]Расч по домам'!$M$191</f>
        <v>0.07297248727193684</v>
      </c>
      <c r="J195" s="26">
        <f>'[16]Расч по домам'!$G$191</f>
        <v>0.0280884940533672</v>
      </c>
      <c r="K195" s="36">
        <f>'[6]Расч по домам'!$H$177</f>
        <v>0</v>
      </c>
      <c r="L195" s="24">
        <f>'[6]Расч по домам'!$H$177</f>
        <v>0</v>
      </c>
      <c r="M195" s="37">
        <v>0</v>
      </c>
      <c r="N195" s="29">
        <f>'[4]Расч. по домам на электр'!$P$187</f>
        <v>0.09649414073305207</v>
      </c>
      <c r="O195" s="24">
        <f>'[8]Расчет на дерат  и дез.'!$K$187</f>
        <v>0.010895958018908837</v>
      </c>
      <c r="P195" s="24">
        <f>'[18]Расч. по домам на электр'!$P$187</f>
        <v>0.21388141634362723</v>
      </c>
      <c r="Q195" s="68">
        <v>0.5</v>
      </c>
      <c r="R195" s="25">
        <v>0</v>
      </c>
      <c r="S195" s="24">
        <f>'[25]Расч по домам на посыпку и расч'!$H$130</f>
        <v>0.01198478410146266</v>
      </c>
      <c r="T195" s="24">
        <f>'[3]Расч по домам'!$M$192</f>
        <v>0.054952394827900194</v>
      </c>
      <c r="U195" s="56">
        <f t="shared" si="30"/>
        <v>1.9032201343544892</v>
      </c>
      <c r="V195" s="56">
        <f t="shared" si="31"/>
        <v>1.9983811410722139</v>
      </c>
      <c r="W195" s="25">
        <f t="shared" si="32"/>
        <v>2.3980573692866565</v>
      </c>
      <c r="X195" s="3">
        <f t="shared" si="33"/>
        <v>2.512250577347926</v>
      </c>
      <c r="Y195" s="20">
        <f t="shared" si="34"/>
        <v>2.103559095865488</v>
      </c>
      <c r="Z195" s="153">
        <f t="shared" si="25"/>
        <v>9215.734470168622</v>
      </c>
      <c r="AA195" s="153">
        <f t="shared" si="26"/>
        <v>7679.778725140518</v>
      </c>
      <c r="AB195" s="154">
        <f t="shared" si="27"/>
        <v>2.3980573692866565</v>
      </c>
      <c r="AC195" s="155">
        <f t="shared" si="28"/>
        <v>7314.074976324302</v>
      </c>
      <c r="AD195" s="19">
        <f t="shared" si="29"/>
        <v>2.5179602377509895</v>
      </c>
    </row>
    <row r="196" spans="1:30" ht="12.75">
      <c r="A196" s="131" t="s">
        <v>139</v>
      </c>
      <c r="B196" s="132" t="s">
        <v>16</v>
      </c>
      <c r="C196" s="131">
        <v>9</v>
      </c>
      <c r="D196" s="131">
        <v>3955.5</v>
      </c>
      <c r="E196" s="133"/>
      <c r="F196" s="127">
        <f>'[12]Расч по домам'!$Y$184</f>
        <v>0.44794082870602114</v>
      </c>
      <c r="G196" s="128">
        <f>'[11]Норм по домам'!$Q$192</f>
        <v>0.4516966083805893</v>
      </c>
      <c r="H196" s="129"/>
      <c r="I196" s="129">
        <f>'[14]Расч по домам'!$M$192</f>
        <v>0.07297248727193684</v>
      </c>
      <c r="J196" s="127">
        <f>'[16]Расч по домам'!$G$192</f>
        <v>0.0280884940533672</v>
      </c>
      <c r="K196" s="128">
        <v>0</v>
      </c>
      <c r="L196" s="129">
        <f>'[15]Расч по домам'!$J$192</f>
        <v>0.3795711412627822</v>
      </c>
      <c r="M196" s="130">
        <f>'[10]Расч по домам'!$J$192</f>
        <v>0.20705346985210465</v>
      </c>
      <c r="N196" s="134">
        <f>'[4]Расч. по домам на электр'!$P$188</f>
        <v>0.07353999555828353</v>
      </c>
      <c r="O196" s="129">
        <f>'[8]Расчет на дерат  и дез.'!$K$188</f>
        <v>0.006267602073062825</v>
      </c>
      <c r="P196" s="129">
        <f>'[18]Расч. по домам на электр'!$P$188</f>
        <v>0.21379583143161415</v>
      </c>
      <c r="Q196" s="135">
        <v>0.5</v>
      </c>
      <c r="R196" s="136">
        <v>0</v>
      </c>
      <c r="S196" s="129">
        <f>'[25]Расч по домам на посыпку и расч'!$H$130</f>
        <v>0.01198478410146266</v>
      </c>
      <c r="T196" s="129">
        <f>'[3]Расч по домам'!$M$193</f>
        <v>0.06426913738019169</v>
      </c>
      <c r="U196" s="137">
        <f t="shared" si="30"/>
        <v>2.4571803800714167</v>
      </c>
      <c r="V196" s="137">
        <f t="shared" si="31"/>
        <v>2.5800393990749875</v>
      </c>
      <c r="W196" s="136">
        <f t="shared" si="32"/>
        <v>3.096047278889985</v>
      </c>
      <c r="X196" s="3">
        <f t="shared" si="33"/>
        <v>3.2434781016942704</v>
      </c>
      <c r="Y196" s="20">
        <f t="shared" si="34"/>
        <v>2.715830946394724</v>
      </c>
      <c r="Z196" s="153">
        <f t="shared" si="25"/>
        <v>12246.415011649335</v>
      </c>
      <c r="AA196" s="153">
        <f t="shared" si="26"/>
        <v>10205.345843041114</v>
      </c>
      <c r="AB196" s="154">
        <f t="shared" si="27"/>
        <v>2.356900268885227</v>
      </c>
      <c r="AC196" s="155">
        <f t="shared" si="28"/>
        <v>9719.376993372489</v>
      </c>
      <c r="AD196" s="19">
        <f t="shared" si="29"/>
        <v>3.2508496428344844</v>
      </c>
    </row>
    <row r="197" spans="1:30" ht="12.75">
      <c r="A197" s="27" t="s">
        <v>93</v>
      </c>
      <c r="B197" s="27">
        <v>78</v>
      </c>
      <c r="C197" s="27">
        <v>5</v>
      </c>
      <c r="D197" s="27">
        <v>2797.5</v>
      </c>
      <c r="E197" s="106"/>
      <c r="F197" s="26">
        <f>'[12]Расч по домам'!$Y$185</f>
        <v>0.6663049215561514</v>
      </c>
      <c r="G197" s="36">
        <f>'[11]Норм по домам'!$Q$193</f>
        <v>0.400115963219299</v>
      </c>
      <c r="H197" s="24"/>
      <c r="I197" s="24">
        <f>'[14]Расч по домам'!$M$193</f>
        <v>0.07297248727193684</v>
      </c>
      <c r="J197" s="26">
        <f>'[16]Расч по домам'!$G$193</f>
        <v>0.0280884940533672</v>
      </c>
      <c r="K197" s="36">
        <f>'[6]Расч по домам'!$H$177</f>
        <v>0</v>
      </c>
      <c r="L197" s="24">
        <f>'[6]Расч по домам'!$H$177</f>
        <v>0</v>
      </c>
      <c r="M197" s="37">
        <v>0</v>
      </c>
      <c r="N197" s="29">
        <f>'[4]Расч. по домам на электр'!$P$189</f>
        <v>0.08711406359750942</v>
      </c>
      <c r="O197" s="24">
        <f>'[8]Расчет на дерат  и дез.'!$K$189</f>
        <v>0.011139410187667561</v>
      </c>
      <c r="P197" s="24">
        <f>'[18]Расч. по домам на электр'!$P$189</f>
        <v>0.19574413371906138</v>
      </c>
      <c r="Q197" s="68">
        <v>0.5</v>
      </c>
      <c r="R197" s="25">
        <v>0</v>
      </c>
      <c r="S197" s="24">
        <f>'[25]Расч по домам на посыпку и расч'!$H$130</f>
        <v>0.01198478410146266</v>
      </c>
      <c r="T197" s="24">
        <f>'[3]Расч по домам'!$M$194</f>
        <v>0.04861598295177209</v>
      </c>
      <c r="U197" s="56">
        <f t="shared" si="30"/>
        <v>2.0220802406582274</v>
      </c>
      <c r="V197" s="56">
        <f t="shared" si="31"/>
        <v>2.123184252691139</v>
      </c>
      <c r="W197" s="25">
        <f t="shared" si="32"/>
        <v>2.5478211032293667</v>
      </c>
      <c r="X197" s="3">
        <f t="shared" si="33"/>
        <v>2.6691459176688603</v>
      </c>
      <c r="Y197" s="20">
        <f t="shared" si="34"/>
        <v>2.234930792306462</v>
      </c>
      <c r="Z197" s="153">
        <f t="shared" si="25"/>
        <v>7127.529536284153</v>
      </c>
      <c r="AA197" s="153">
        <f t="shared" si="26"/>
        <v>5939.607946903461</v>
      </c>
      <c r="AB197" s="154">
        <f t="shared" si="27"/>
        <v>2.5478211032293667</v>
      </c>
      <c r="AC197" s="155">
        <f t="shared" si="28"/>
        <v>5656.769473241391</v>
      </c>
      <c r="AD197" s="19">
        <f t="shared" si="29"/>
        <v>2.6752121583908353</v>
      </c>
    </row>
    <row r="198" spans="1:30" ht="12.75">
      <c r="A198" s="27" t="s">
        <v>93</v>
      </c>
      <c r="B198" s="27">
        <v>80</v>
      </c>
      <c r="C198" s="27">
        <v>5</v>
      </c>
      <c r="D198" s="27">
        <v>1694.2</v>
      </c>
      <c r="E198" s="106"/>
      <c r="F198" s="26">
        <f>'[12]Расч по домам'!$Y$186</f>
        <v>0.5454718189430606</v>
      </c>
      <c r="G198" s="36">
        <f>'[11]Норм по домам'!$Q$194</f>
        <v>0.400115963219299</v>
      </c>
      <c r="H198" s="24"/>
      <c r="I198" s="24">
        <f>'[14]Расч по домам'!$M$194</f>
        <v>0.07297248727193684</v>
      </c>
      <c r="J198" s="26">
        <f>'[16]Расч по домам'!$G$194</f>
        <v>0.0280884940533672</v>
      </c>
      <c r="K198" s="36">
        <f>'[6]Расч по домам'!$H$177</f>
        <v>0</v>
      </c>
      <c r="L198" s="24">
        <f>'[6]Расч по домам'!$H$177</f>
        <v>0</v>
      </c>
      <c r="M198" s="37">
        <v>0</v>
      </c>
      <c r="N198" s="29">
        <f>'[4]Расч. по домам на электр'!$P$190</f>
        <v>0.13951529150369776</v>
      </c>
      <c r="O198" s="24">
        <f>'[8]Расчет на дерат  и дез.'!$K$190</f>
        <v>0.011989926415614055</v>
      </c>
      <c r="P198" s="24">
        <f>'[18]Расч. по домам на электр'!$P$190</f>
        <v>0.16129966448878685</v>
      </c>
      <c r="Q198" s="68">
        <v>0.5</v>
      </c>
      <c r="R198" s="25">
        <v>0</v>
      </c>
      <c r="S198" s="24">
        <f>'[25]Расч по домам на посыпку и расч'!$H$130</f>
        <v>0.01198478410146266</v>
      </c>
      <c r="T198" s="24">
        <f>'[3]Расч по домам'!$M$195</f>
        <v>0.08288520807581376</v>
      </c>
      <c r="U198" s="56">
        <f t="shared" si="30"/>
        <v>1.9543236380730389</v>
      </c>
      <c r="V198" s="56">
        <f t="shared" si="31"/>
        <v>2.0520398199766907</v>
      </c>
      <c r="W198" s="25">
        <f t="shared" si="32"/>
        <v>2.4624477839720287</v>
      </c>
      <c r="X198" s="3">
        <f t="shared" si="33"/>
        <v>2.5797072022564116</v>
      </c>
      <c r="Y198" s="20">
        <f t="shared" si="34"/>
        <v>2.1600419157649378</v>
      </c>
      <c r="Z198" s="153">
        <f t="shared" si="25"/>
        <v>4171.879035605411</v>
      </c>
      <c r="AA198" s="153">
        <f t="shared" si="26"/>
        <v>3476.5658630045095</v>
      </c>
      <c r="AB198" s="154">
        <f t="shared" si="27"/>
        <v>2.4624477839720287</v>
      </c>
      <c r="AC198" s="155">
        <f t="shared" si="28"/>
        <v>3311.0151076233424</v>
      </c>
      <c r="AD198" s="19">
        <f t="shared" si="29"/>
        <v>2.5855701731706304</v>
      </c>
    </row>
    <row r="199" spans="1:30" ht="12.75">
      <c r="A199" s="27" t="s">
        <v>93</v>
      </c>
      <c r="B199" s="27">
        <v>82</v>
      </c>
      <c r="C199" s="27">
        <v>5</v>
      </c>
      <c r="D199" s="27">
        <v>1767.9</v>
      </c>
      <c r="E199" s="106"/>
      <c r="F199" s="26">
        <f>'[12]Расч по домам'!$Y$187</f>
        <v>0.6380230963289777</v>
      </c>
      <c r="G199" s="36">
        <f>'[11]Норм по домам'!$Q$195</f>
        <v>0.400115963219299</v>
      </c>
      <c r="H199" s="24"/>
      <c r="I199" s="24">
        <f>'[14]Расч по домам'!$M$195</f>
        <v>0.07297248727193682</v>
      </c>
      <c r="J199" s="26">
        <f>'[16]Расч по домам'!$G$195</f>
        <v>0.0280884940533672</v>
      </c>
      <c r="K199" s="36">
        <f>'[6]Расч по домам'!$H$177</f>
        <v>0</v>
      </c>
      <c r="L199" s="24">
        <f>'[6]Расч по домам'!$H$177</f>
        <v>0</v>
      </c>
      <c r="M199" s="37">
        <v>0</v>
      </c>
      <c r="N199" s="29">
        <f>'[4]Расч. по домам на электр'!$P$191</f>
        <v>0.13401703535883308</v>
      </c>
      <c r="O199" s="24">
        <f>'[8]Расчет на дерат  и дез.'!$K$191</f>
        <v>0.011568433357844524</v>
      </c>
      <c r="P199" s="24">
        <f>'[18]Расч. по домам на электр'!$P$191</f>
        <v>0.15494289268347847</v>
      </c>
      <c r="Q199" s="68">
        <v>0.5</v>
      </c>
      <c r="R199" s="25">
        <v>0</v>
      </c>
      <c r="S199" s="24">
        <f>'[25]Расч по домам на посыпку и расч'!$H$130</f>
        <v>0.01198478410146266</v>
      </c>
      <c r="T199" s="24">
        <f>'[3]Расч по домам'!$M$196</f>
        <v>0.07961872667646727</v>
      </c>
      <c r="U199" s="56">
        <f t="shared" si="30"/>
        <v>2.0313319130516665</v>
      </c>
      <c r="V199" s="56">
        <f t="shared" si="31"/>
        <v>2.13289850870425</v>
      </c>
      <c r="W199" s="25">
        <f t="shared" si="32"/>
        <v>2.5594782104450995</v>
      </c>
      <c r="X199" s="3">
        <f t="shared" si="33"/>
        <v>2.6813581252282</v>
      </c>
      <c r="Y199" s="20">
        <f t="shared" si="34"/>
        <v>2.245156324951842</v>
      </c>
      <c r="Z199" s="153">
        <f t="shared" si="25"/>
        <v>4524.901528245891</v>
      </c>
      <c r="AA199" s="153">
        <f t="shared" si="26"/>
        <v>3770.7512735382434</v>
      </c>
      <c r="AB199" s="154">
        <f t="shared" si="27"/>
        <v>2.5594782104450995</v>
      </c>
      <c r="AC199" s="155">
        <f t="shared" si="28"/>
        <v>3591.191689084041</v>
      </c>
      <c r="AD199" s="19">
        <f t="shared" si="29"/>
        <v>2.6874521209673548</v>
      </c>
    </row>
    <row r="200" spans="1:30" ht="12.75">
      <c r="A200" s="27" t="s">
        <v>93</v>
      </c>
      <c r="B200" s="71" t="s">
        <v>14</v>
      </c>
      <c r="C200" s="27">
        <v>5</v>
      </c>
      <c r="D200" s="27">
        <v>1758.4</v>
      </c>
      <c r="E200" s="106"/>
      <c r="F200" s="26">
        <f>'[12]Расч по домам'!$Y$188</f>
        <v>0.6414701046405822</v>
      </c>
      <c r="G200" s="36">
        <f>'[11]Норм по домам'!$Q$196</f>
        <v>0.400115963219299</v>
      </c>
      <c r="H200" s="24"/>
      <c r="I200" s="24">
        <f>'[14]Расч по домам'!$M$196</f>
        <v>0.07297248727193682</v>
      </c>
      <c r="J200" s="26">
        <f>'[16]Расч по домам'!$G$196</f>
        <v>0.0280884940533672</v>
      </c>
      <c r="K200" s="36">
        <f>'[6]Расч по домам'!$H$177</f>
        <v>0</v>
      </c>
      <c r="L200" s="24">
        <f>'[6]Расч по домам'!$H$177</f>
        <v>0</v>
      </c>
      <c r="M200" s="37">
        <v>0</v>
      </c>
      <c r="N200" s="29">
        <f>'[4]Расч. по домам на электр'!$P$192</f>
        <v>0.13471016125923965</v>
      </c>
      <c r="O200" s="24">
        <f>'[8]Расчет на дерат  и дез.'!$K$192</f>
        <v>0.011604678495602063</v>
      </c>
      <c r="P200" s="24">
        <f>'[18]Расч. по домам на электр'!$P$192</f>
        <v>0.15574424552429667</v>
      </c>
      <c r="Q200" s="68">
        <v>0.5</v>
      </c>
      <c r="R200" s="25">
        <v>0</v>
      </c>
      <c r="S200" s="24">
        <f>'[25]Расч по домам на посыпку и расч'!$H$130</f>
        <v>0.01198478410146266</v>
      </c>
      <c r="T200" s="24">
        <f>'[3]Расч по домам'!$M$197</f>
        <v>0.08003050866723502</v>
      </c>
      <c r="U200" s="56">
        <f t="shared" si="30"/>
        <v>2.0367214272330214</v>
      </c>
      <c r="V200" s="56">
        <f t="shared" si="31"/>
        <v>2.1385574985946727</v>
      </c>
      <c r="W200" s="25">
        <f t="shared" si="32"/>
        <v>2.5662689983136073</v>
      </c>
      <c r="X200" s="3">
        <f t="shared" si="33"/>
        <v>2.688472283947588</v>
      </c>
      <c r="Y200" s="20">
        <f t="shared" si="34"/>
        <v>2.251113156415445</v>
      </c>
      <c r="Z200" s="153">
        <f t="shared" si="25"/>
        <v>4512.527406634647</v>
      </c>
      <c r="AA200" s="153">
        <f t="shared" si="26"/>
        <v>3760.439505528873</v>
      </c>
      <c r="AB200" s="154">
        <f t="shared" si="27"/>
        <v>2.5662689983136073</v>
      </c>
      <c r="AC200" s="155">
        <f t="shared" si="28"/>
        <v>3581.370957646545</v>
      </c>
      <c r="AD200" s="19">
        <f t="shared" si="29"/>
        <v>2.694582448229288</v>
      </c>
    </row>
    <row r="201" spans="1:30" ht="12.75">
      <c r="A201" s="27" t="s">
        <v>93</v>
      </c>
      <c r="B201" s="27">
        <v>88</v>
      </c>
      <c r="C201" s="27">
        <v>5</v>
      </c>
      <c r="D201" s="27">
        <v>4652.9</v>
      </c>
      <c r="E201" s="106"/>
      <c r="F201" s="26">
        <f>'[12]Расч по домам'!$Y$189</f>
        <v>0.4340021235788433</v>
      </c>
      <c r="G201" s="36">
        <f>'[11]Норм по домам'!$Q$197</f>
        <v>0.4528966083805893</v>
      </c>
      <c r="H201" s="24"/>
      <c r="I201" s="24">
        <f>'[14]Расч по домам'!$M$197</f>
        <v>0.07297248727193684</v>
      </c>
      <c r="J201" s="26">
        <f>'[16]Расч по домам'!$G$197</f>
        <v>0.028088494053367205</v>
      </c>
      <c r="K201" s="36">
        <f>'[6]Расч по домам'!$H$177</f>
        <v>0</v>
      </c>
      <c r="L201" s="24">
        <f>'[6]Расч по домам'!$H$177</f>
        <v>0</v>
      </c>
      <c r="M201" s="37">
        <v>0</v>
      </c>
      <c r="N201" s="29">
        <f>'[4]Расч. по домам на электр'!$P$193</f>
        <v>0.079705698909512</v>
      </c>
      <c r="O201" s="24">
        <f>'[8]Расчет на дерат  и дез.'!$K$193</f>
        <v>0.011440212913810028</v>
      </c>
      <c r="P201" s="24">
        <f>'[18]Расч. по домам на электр'!$P$193</f>
        <v>0.176669460382954</v>
      </c>
      <c r="Q201" s="68">
        <v>0.5</v>
      </c>
      <c r="R201" s="25">
        <v>0</v>
      </c>
      <c r="S201" s="24">
        <f>'[25]Расч по домам на посыпку и расч'!$H$130</f>
        <v>0.01198478410146266</v>
      </c>
      <c r="T201" s="24">
        <f>'[3]Расч по домам'!$M$198</f>
        <v>0.045391554380762034</v>
      </c>
      <c r="U201" s="56">
        <f t="shared" si="30"/>
        <v>1.8131514239732374</v>
      </c>
      <c r="V201" s="56">
        <f t="shared" si="31"/>
        <v>1.9038089951718993</v>
      </c>
      <c r="W201" s="25">
        <f t="shared" si="32"/>
        <v>2.284570794206279</v>
      </c>
      <c r="X201" s="3">
        <f t="shared" si="33"/>
        <v>2.3933598796446733</v>
      </c>
      <c r="Y201" s="20">
        <f t="shared" si="34"/>
        <v>2.0040094686019994</v>
      </c>
      <c r="Z201" s="153">
        <f t="shared" si="25"/>
        <v>10629.879448362395</v>
      </c>
      <c r="AA201" s="153">
        <f t="shared" si="26"/>
        <v>8858.23287363533</v>
      </c>
      <c r="AB201" s="154">
        <f t="shared" si="27"/>
        <v>2.284570794206279</v>
      </c>
      <c r="AC201" s="155">
        <f t="shared" si="28"/>
        <v>8436.412260605075</v>
      </c>
      <c r="AD201" s="19">
        <f t="shared" si="29"/>
        <v>2.398799333916593</v>
      </c>
    </row>
    <row r="202" spans="1:30" ht="12.75">
      <c r="A202" s="27" t="s">
        <v>93</v>
      </c>
      <c r="B202" s="27">
        <v>90</v>
      </c>
      <c r="C202" s="27">
        <v>5</v>
      </c>
      <c r="D202" s="27">
        <v>1742.8</v>
      </c>
      <c r="E202" s="106"/>
      <c r="F202" s="26">
        <f>'[12]Расч по домам'!$Y$190</f>
        <v>0.6451695726111238</v>
      </c>
      <c r="G202" s="36">
        <f>'[11]Норм по домам'!$Q$198</f>
        <v>0.400115963219299</v>
      </c>
      <c r="H202" s="24"/>
      <c r="I202" s="24">
        <f>'[14]Расч по домам'!$M$198</f>
        <v>0.07297248727193682</v>
      </c>
      <c r="J202" s="26">
        <f>'[16]Расч по домам'!$G$198</f>
        <v>0.0280884940533672</v>
      </c>
      <c r="K202" s="36">
        <f>'[6]Расч по домам'!$H$177</f>
        <v>0</v>
      </c>
      <c r="L202" s="24">
        <f>'[6]Расч по домам'!$H$177</f>
        <v>0</v>
      </c>
      <c r="M202" s="37">
        <v>0</v>
      </c>
      <c r="N202" s="29">
        <f>'[4]Расч. по домам на электр'!$P$194</f>
        <v>0.13602440673493954</v>
      </c>
      <c r="O202" s="24">
        <f>'[8]Расчет на дерат  и дез.'!$K$194</f>
        <v>0.011735043225460946</v>
      </c>
      <c r="P202" s="24">
        <f>'[18]Расч. по домам на электр'!$P$194</f>
        <v>0.15726370157819225</v>
      </c>
      <c r="Q202" s="68">
        <v>0.5</v>
      </c>
      <c r="R202" s="25">
        <v>0</v>
      </c>
      <c r="S202" s="24">
        <f>'[25]Расч по домам на посыпку и расч'!$H$130</f>
        <v>0.01198478410146266</v>
      </c>
      <c r="T202" s="24">
        <f>'[3]Расч по домам'!$M$199</f>
        <v>0.08081129411764706</v>
      </c>
      <c r="U202" s="56">
        <f t="shared" si="30"/>
        <v>2.0441657469134293</v>
      </c>
      <c r="V202" s="56">
        <f t="shared" si="31"/>
        <v>2.146374034259101</v>
      </c>
      <c r="W202" s="25">
        <f t="shared" si="32"/>
        <v>2.575648841110921</v>
      </c>
      <c r="X202" s="3">
        <f t="shared" si="33"/>
        <v>2.698298785925727</v>
      </c>
      <c r="Y202" s="20">
        <f t="shared" si="34"/>
        <v>2.2593410886937906</v>
      </c>
      <c r="Z202" s="153">
        <f t="shared" si="25"/>
        <v>4488.840800288113</v>
      </c>
      <c r="AA202" s="153">
        <f t="shared" si="26"/>
        <v>3740.7006669067614</v>
      </c>
      <c r="AB202" s="154">
        <f t="shared" si="27"/>
        <v>2.575648841110921</v>
      </c>
      <c r="AC202" s="155">
        <f t="shared" si="28"/>
        <v>3562.5720637207246</v>
      </c>
      <c r="AD202" s="19">
        <f t="shared" si="29"/>
        <v>2.704431283166467</v>
      </c>
    </row>
    <row r="203" spans="1:30" ht="12.75">
      <c r="A203" s="27" t="s">
        <v>93</v>
      </c>
      <c r="B203" s="27">
        <v>91</v>
      </c>
      <c r="C203" s="27">
        <v>9</v>
      </c>
      <c r="D203" s="27">
        <v>5951.28</v>
      </c>
      <c r="E203" s="106"/>
      <c r="F203" s="26">
        <f>'[12]Расч по домам'!$Y$191</f>
        <v>0.2832293015284107</v>
      </c>
      <c r="G203" s="36">
        <f>'[11]Норм по домам'!$Q$199</f>
        <v>0.45879660838058933</v>
      </c>
      <c r="H203" s="24"/>
      <c r="I203" s="24">
        <f>'[14]Расч по домам'!$M$199</f>
        <v>0.07297248727193684</v>
      </c>
      <c r="J203" s="26">
        <f>'[16]Расч по домам'!$G$199</f>
        <v>0.0280884940533672</v>
      </c>
      <c r="K203" s="36">
        <v>0</v>
      </c>
      <c r="L203" s="24">
        <f>'[9]Расч по домам'!$J$199</f>
        <v>0</v>
      </c>
      <c r="M203" s="37">
        <f>'[10]Расч по домам'!$J$199</f>
        <v>0.20642618058636125</v>
      </c>
      <c r="N203" s="29">
        <f>'[4]Расч. по домам на электр'!$P$195</f>
        <v>0.07136182744652722</v>
      </c>
      <c r="O203" s="24">
        <f>'[8]Расчет на дерат  и дез.'!$K$195</f>
        <v>0.006741210854359623</v>
      </c>
      <c r="P203" s="24">
        <f>'[18]Расч. по домам на электр'!$P$195</f>
        <v>0.21210919812032722</v>
      </c>
      <c r="Q203" s="68">
        <v>0.5</v>
      </c>
      <c r="R203" s="25">
        <v>0</v>
      </c>
      <c r="S203" s="24">
        <f>'[25]Расч по домам на посыпку и расч'!$H$130</f>
        <v>0.01198478410146266</v>
      </c>
      <c r="T203" s="24">
        <f>'[3]Расч по домам'!$M$200</f>
        <v>0.03542339930971331</v>
      </c>
      <c r="U203" s="56">
        <f t="shared" si="30"/>
        <v>1.8871334916530553</v>
      </c>
      <c r="V203" s="56">
        <f t="shared" si="31"/>
        <v>1.9814901662357083</v>
      </c>
      <c r="W203" s="25">
        <f t="shared" si="32"/>
        <v>2.37778819948285</v>
      </c>
      <c r="X203" s="3">
        <f t="shared" si="33"/>
        <v>2.491016208982033</v>
      </c>
      <c r="Y203" s="20">
        <f t="shared" si="34"/>
        <v>2.0857791223533773</v>
      </c>
      <c r="Z203" s="153">
        <f t="shared" si="25"/>
        <v>14150.883355818296</v>
      </c>
      <c r="AA203" s="153">
        <f t="shared" si="26"/>
        <v>11792.402796515245</v>
      </c>
      <c r="AB203" s="154">
        <f t="shared" si="27"/>
        <v>2.1176912119440345</v>
      </c>
      <c r="AC203" s="155">
        <f t="shared" si="28"/>
        <v>11230.859806204995</v>
      </c>
      <c r="AD203" s="19">
        <f t="shared" si="29"/>
        <v>2.4966776094569925</v>
      </c>
    </row>
    <row r="204" spans="1:30" ht="12.75">
      <c r="A204" s="27" t="s">
        <v>93</v>
      </c>
      <c r="B204" s="27">
        <v>92</v>
      </c>
      <c r="C204" s="27">
        <v>5</v>
      </c>
      <c r="D204" s="27">
        <v>3973.6</v>
      </c>
      <c r="E204" s="106"/>
      <c r="F204" s="26">
        <f>'[12]Расч по домам'!$Y$192</f>
        <v>0.45673293188376624</v>
      </c>
      <c r="G204" s="36">
        <f>'[11]Норм по домам'!$Q$200</f>
        <v>0.45289660838058926</v>
      </c>
      <c r="H204" s="24"/>
      <c r="I204" s="24">
        <f>'[14]Расч по домам'!$M$200</f>
        <v>0.07297248727193684</v>
      </c>
      <c r="J204" s="26">
        <f>'[16]Расч по домам'!$G$200</f>
        <v>0.0280884940533672</v>
      </c>
      <c r="K204" s="36">
        <f>'[6]Расч по домам'!$H$177</f>
        <v>0</v>
      </c>
      <c r="L204" s="24">
        <f>'[6]Расч по домам'!$H$177</f>
        <v>0</v>
      </c>
      <c r="M204" s="37">
        <v>0</v>
      </c>
      <c r="N204" s="29">
        <f>'[4]Расч. по домам на электр'!$P$196</f>
        <v>0.09417969048064984</v>
      </c>
      <c r="O204" s="24">
        <f>'[8]Расчет на дерат  и дез.'!$K$196</f>
        <v>0.010944483591705256</v>
      </c>
      <c r="P204" s="24">
        <f>'[18]Расч. по домам на электр'!$P$196</f>
        <v>0.20672299336149663</v>
      </c>
      <c r="Q204" s="68">
        <v>0.5</v>
      </c>
      <c r="R204" s="25">
        <v>0</v>
      </c>
      <c r="S204" s="24">
        <f>'[25]Расч по домам на посыпку и расч'!$H$130</f>
        <v>0.01198478410146266</v>
      </c>
      <c r="T204" s="24">
        <f>'[3]Расч по домам'!$M$201</f>
        <v>0.05311318648159323</v>
      </c>
      <c r="U204" s="56">
        <f t="shared" si="30"/>
        <v>1.887635659606567</v>
      </c>
      <c r="V204" s="56">
        <f t="shared" si="31"/>
        <v>1.9820174425868955</v>
      </c>
      <c r="W204" s="25">
        <f t="shared" si="32"/>
        <v>2.3784209311042743</v>
      </c>
      <c r="X204" s="3">
        <f t="shared" si="33"/>
        <v>2.4916790706806684</v>
      </c>
      <c r="Y204" s="20">
        <f t="shared" si="34"/>
        <v>2.086334150091469</v>
      </c>
      <c r="Z204" s="153">
        <f t="shared" si="25"/>
        <v>9450.893411835945</v>
      </c>
      <c r="AA204" s="153">
        <f t="shared" si="26"/>
        <v>7875.744509863288</v>
      </c>
      <c r="AB204" s="154">
        <f t="shared" si="27"/>
        <v>2.3784209311042743</v>
      </c>
      <c r="AC204" s="155">
        <f t="shared" si="28"/>
        <v>7500.709057012655</v>
      </c>
      <c r="AD204" s="19">
        <f t="shared" si="29"/>
        <v>2.497341977659488</v>
      </c>
    </row>
    <row r="205" spans="1:30" ht="12.75">
      <c r="A205" s="27" t="s">
        <v>93</v>
      </c>
      <c r="B205" s="27">
        <v>94</v>
      </c>
      <c r="C205" s="27">
        <v>5</v>
      </c>
      <c r="D205" s="27">
        <v>2820.9</v>
      </c>
      <c r="E205" s="106"/>
      <c r="F205" s="26">
        <f>'[12]Расч по домам'!$Y$193</f>
        <v>0.3978738981648883</v>
      </c>
      <c r="G205" s="36">
        <f>'[11]Норм по домам'!$Q$201</f>
        <v>0.4528966083805893</v>
      </c>
      <c r="H205" s="24"/>
      <c r="I205" s="24">
        <f>'[14]Расч по домам'!$M$201</f>
        <v>0.07297248727193684</v>
      </c>
      <c r="J205" s="26">
        <f>'[16]Расч по домам'!$G$201</f>
        <v>0.0280884940533672</v>
      </c>
      <c r="K205" s="36">
        <f>'[6]Расч по домам'!$H$177</f>
        <v>0</v>
      </c>
      <c r="L205" s="24">
        <f>'[6]Расч по домам'!$H$177</f>
        <v>0</v>
      </c>
      <c r="M205" s="37">
        <v>0</v>
      </c>
      <c r="N205" s="29">
        <f>'[4]Расч. по домам на электр'!$P$197</f>
        <v>0.08898582804389217</v>
      </c>
      <c r="O205" s="24">
        <f>'[8]Расчет на дерат  и дез.'!$K$197</f>
        <v>0.010883346922377019</v>
      </c>
      <c r="P205" s="24">
        <f>'[18]Расч. по домам на электр'!$P$197</f>
        <v>0.19415615700722685</v>
      </c>
      <c r="Q205" s="68">
        <v>0.5</v>
      </c>
      <c r="R205" s="25">
        <v>0</v>
      </c>
      <c r="S205" s="24">
        <f>'[25]Расч по домам на посыпку и расч'!$H$130</f>
        <v>0.01198478410146266</v>
      </c>
      <c r="T205" s="24">
        <f>'[3]Расч по домам'!$M$202</f>
        <v>0.04988439846960464</v>
      </c>
      <c r="U205" s="56">
        <f t="shared" si="30"/>
        <v>1.807726002415345</v>
      </c>
      <c r="V205" s="56">
        <f t="shared" si="31"/>
        <v>1.8981123025361124</v>
      </c>
      <c r="W205" s="25">
        <f t="shared" si="32"/>
        <v>2.277734763043335</v>
      </c>
      <c r="X205" s="3">
        <f t="shared" si="33"/>
        <v>2.3861983231882555</v>
      </c>
      <c r="Y205" s="20">
        <f t="shared" si="34"/>
        <v>1.998012950038013</v>
      </c>
      <c r="Z205" s="153">
        <f t="shared" si="25"/>
        <v>6425.261993068943</v>
      </c>
      <c r="AA205" s="153">
        <f t="shared" si="26"/>
        <v>5354.3849942241195</v>
      </c>
      <c r="AB205" s="154">
        <f t="shared" si="27"/>
        <v>2.277734763043335</v>
      </c>
      <c r="AC205" s="155">
        <f t="shared" si="28"/>
        <v>5099.414280213447</v>
      </c>
      <c r="AD205" s="19">
        <f t="shared" si="29"/>
        <v>2.3916215011955018</v>
      </c>
    </row>
    <row r="206" spans="1:30" ht="12.75">
      <c r="A206" s="27" t="s">
        <v>93</v>
      </c>
      <c r="B206" s="27">
        <v>95</v>
      </c>
      <c r="C206" s="27">
        <v>9</v>
      </c>
      <c r="D206" s="27">
        <v>6069.57</v>
      </c>
      <c r="E206" s="106"/>
      <c r="F206" s="26">
        <f>'[12]Расч по домам'!$Y$194</f>
        <v>0.2583837667929249</v>
      </c>
      <c r="G206" s="36">
        <f>'[11]Норм по домам'!$Q$202</f>
        <v>0.45879660838058917</v>
      </c>
      <c r="H206" s="24"/>
      <c r="I206" s="24">
        <f>'[14]Расч по домам'!$M$202</f>
        <v>0.07297248727193684</v>
      </c>
      <c r="J206" s="26">
        <f>'[16]Расч по домам'!$G$202</f>
        <v>0.0280884940533672</v>
      </c>
      <c r="K206" s="36">
        <f>'[17]Расч по домам'!$H$202</f>
        <v>0.3183193677271795</v>
      </c>
      <c r="L206" s="24">
        <f>'[15]Расч по домам'!$J$202</f>
        <v>0.37255522219860715</v>
      </c>
      <c r="M206" s="37">
        <f>'[10]Расч по домам'!$J$202</f>
        <v>0.20240313564222837</v>
      </c>
      <c r="N206" s="29">
        <f>'[4]Расч. по домам на электр'!$P$198</f>
        <v>0.06479982317994909</v>
      </c>
      <c r="O206" s="24">
        <f>'[8]Расчет на дерат  и дез.'!$K$198</f>
        <v>0.0060849999807784305</v>
      </c>
      <c r="P206" s="24">
        <f>'[18]Расч. по домам на электр'!$P$198</f>
        <v>0.2048702261141699</v>
      </c>
      <c r="Q206" s="68">
        <v>0.5</v>
      </c>
      <c r="R206" s="25">
        <v>0</v>
      </c>
      <c r="S206" s="24">
        <f>'[25]Расч по домам на посыпку и расч'!$H$130</f>
        <v>0.01198478410146266</v>
      </c>
      <c r="T206" s="24">
        <f>'[3]Расч по домам'!$M$203</f>
        <v>0.06158601231406202</v>
      </c>
      <c r="U206" s="56">
        <f t="shared" si="30"/>
        <v>2.5608449277572554</v>
      </c>
      <c r="V206" s="56">
        <f t="shared" si="31"/>
        <v>2.688887174145118</v>
      </c>
      <c r="W206" s="25">
        <f t="shared" si="32"/>
        <v>3.2266646089741418</v>
      </c>
      <c r="X206" s="3">
        <f t="shared" si="33"/>
        <v>3.3803153046395775</v>
      </c>
      <c r="Y206" s="20">
        <f t="shared" si="34"/>
        <v>2.8304075517317036</v>
      </c>
      <c r="Z206" s="153">
        <f t="shared" si="25"/>
        <v>19584.46671069118</v>
      </c>
      <c r="AA206" s="153">
        <f t="shared" si="26"/>
        <v>16320.388925575984</v>
      </c>
      <c r="AB206" s="154">
        <f t="shared" si="27"/>
        <v>2.1011346747584425</v>
      </c>
      <c r="AC206" s="155">
        <f t="shared" si="28"/>
        <v>15543.227548167604</v>
      </c>
      <c r="AD206" s="19">
        <f t="shared" si="29"/>
        <v>3.387997839422849</v>
      </c>
    </row>
    <row r="207" spans="1:30" ht="12.75">
      <c r="A207" s="27" t="s">
        <v>93</v>
      </c>
      <c r="B207" s="27">
        <v>96</v>
      </c>
      <c r="C207" s="27">
        <v>5</v>
      </c>
      <c r="D207" s="27">
        <v>1676.6</v>
      </c>
      <c r="E207" s="106"/>
      <c r="F207" s="26">
        <f>'[12]Расч по домам'!$Y$195</f>
        <v>0.48939048813074076</v>
      </c>
      <c r="G207" s="36">
        <f>'[11]Норм по домам'!$Q$203</f>
        <v>0.40011596321929904</v>
      </c>
      <c r="H207" s="24"/>
      <c r="I207" s="24">
        <f>'[14]Расч по домам'!$M$203</f>
        <v>0.07297248727193684</v>
      </c>
      <c r="J207" s="26">
        <f>'[16]Расч по домам'!$G$203</f>
        <v>0.0280884940533672</v>
      </c>
      <c r="K207" s="36">
        <f>'[6]Расч по домам'!$H$177</f>
        <v>0</v>
      </c>
      <c r="L207" s="24">
        <f>'[6]Расч по домам'!$H$177</f>
        <v>0</v>
      </c>
      <c r="M207" s="37">
        <v>0</v>
      </c>
      <c r="N207" s="29">
        <f>'[4]Расч. по домам на электр'!$P$199</f>
        <v>0.1367930931824948</v>
      </c>
      <c r="O207" s="24">
        <f>'[8]Расчет на дерат  и дез.'!$K$199</f>
        <v>0.012198397550598436</v>
      </c>
      <c r="P207" s="24">
        <f>'[18]Расч. по домам на электр'!$P$199</f>
        <v>0.16316284608514436</v>
      </c>
      <c r="Q207" s="68">
        <v>0.5</v>
      </c>
      <c r="R207" s="25">
        <v>0</v>
      </c>
      <c r="S207" s="24">
        <f>'[25]Расч по домам на посыпку и расч'!$H$130</f>
        <v>0.01198478410146266</v>
      </c>
      <c r="T207" s="24">
        <f>'[3]Расч по домам'!$M$204</f>
        <v>0.08384261982732956</v>
      </c>
      <c r="U207" s="56">
        <f t="shared" si="30"/>
        <v>1.8985491734223738</v>
      </c>
      <c r="V207" s="56">
        <f t="shared" si="31"/>
        <v>1.9934766320934927</v>
      </c>
      <c r="W207" s="25">
        <f t="shared" si="32"/>
        <v>2.392171958512191</v>
      </c>
      <c r="X207" s="3">
        <f t="shared" si="33"/>
        <v>2.5060849089175337</v>
      </c>
      <c r="Y207" s="20">
        <f t="shared" si="34"/>
        <v>2.0983964548352554</v>
      </c>
      <c r="Z207" s="153">
        <f t="shared" si="25"/>
        <v>4010.7155056415395</v>
      </c>
      <c r="AA207" s="153">
        <f t="shared" si="26"/>
        <v>3342.2629213679497</v>
      </c>
      <c r="AB207" s="154">
        <f t="shared" si="27"/>
        <v>2.392171958512191</v>
      </c>
      <c r="AC207" s="155">
        <f t="shared" si="28"/>
        <v>3183.107544159952</v>
      </c>
      <c r="AD207" s="19">
        <f t="shared" si="29"/>
        <v>2.511780556437801</v>
      </c>
    </row>
    <row r="208" spans="1:30" ht="12.75">
      <c r="A208" s="27" t="s">
        <v>93</v>
      </c>
      <c r="B208" s="71" t="s">
        <v>17</v>
      </c>
      <c r="C208" s="27">
        <v>5</v>
      </c>
      <c r="D208" s="27">
        <v>2818.4</v>
      </c>
      <c r="E208" s="106"/>
      <c r="F208" s="26">
        <f>'[12]Расч по домам'!$Y$196</f>
        <v>0.34059109672627497</v>
      </c>
      <c r="G208" s="36">
        <f>'[11]Норм по домам'!$Q$204</f>
        <v>0.45289660838058937</v>
      </c>
      <c r="H208" s="24"/>
      <c r="I208" s="24">
        <f>'[14]Расч по домам'!$M$204</f>
        <v>0.07297248727193684</v>
      </c>
      <c r="J208" s="26">
        <f>'[16]Расч по домам'!$G$204</f>
        <v>0.0280884940533672</v>
      </c>
      <c r="K208" s="36">
        <f>'[6]Расч по домам'!$H$177</f>
        <v>0</v>
      </c>
      <c r="L208" s="24">
        <f>'[6]Расч по домам'!$H$177</f>
        <v>0</v>
      </c>
      <c r="M208" s="37">
        <v>0</v>
      </c>
      <c r="N208" s="29">
        <f>'[4]Расч. по домам на электр'!$P$200</f>
        <v>0.08785220066522915</v>
      </c>
      <c r="O208" s="24">
        <f>'[8]Расчет на дерат  и дез.'!$K$200</f>
        <v>0.05745443632320939</v>
      </c>
      <c r="P208" s="24">
        <f>'[18]Расч. по домам на электр'!$P$200</f>
        <v>0.19450067428490309</v>
      </c>
      <c r="Q208" s="68">
        <v>0.5</v>
      </c>
      <c r="R208" s="25">
        <v>0</v>
      </c>
      <c r="S208" s="24">
        <f>'[25]Расч по домам на посыпку и расч'!$H$130</f>
        <v>0.01198478410146266</v>
      </c>
      <c r="T208" s="24">
        <f>'[3]Расч по домам'!$M$205</f>
        <v>0.049972915040102206</v>
      </c>
      <c r="U208" s="56">
        <f t="shared" si="30"/>
        <v>1.796313696847075</v>
      </c>
      <c r="V208" s="56">
        <f t="shared" si="31"/>
        <v>1.886129381689429</v>
      </c>
      <c r="W208" s="25">
        <f t="shared" si="32"/>
        <v>2.2633552580273144</v>
      </c>
      <c r="X208" s="3">
        <f t="shared" si="33"/>
        <v>2.371134079838139</v>
      </c>
      <c r="Y208" s="20">
        <f t="shared" si="34"/>
        <v>1.9853993491467674</v>
      </c>
      <c r="Z208" s="153">
        <f t="shared" si="25"/>
        <v>6379.040459224183</v>
      </c>
      <c r="AA208" s="153">
        <f t="shared" si="26"/>
        <v>5315.867049353486</v>
      </c>
      <c r="AB208" s="154">
        <f t="shared" si="27"/>
        <v>2.2633552580273144</v>
      </c>
      <c r="AC208" s="155">
        <f t="shared" si="28"/>
        <v>5062.730523193796</v>
      </c>
      <c r="AD208" s="19">
        <f t="shared" si="29"/>
        <v>2.3765230209286803</v>
      </c>
    </row>
    <row r="209" spans="1:30" ht="12.75">
      <c r="A209" s="27" t="s">
        <v>93</v>
      </c>
      <c r="B209" s="27">
        <v>98</v>
      </c>
      <c r="C209" s="27">
        <v>5</v>
      </c>
      <c r="D209" s="27">
        <v>3829.6</v>
      </c>
      <c r="E209" s="106"/>
      <c r="F209" s="26">
        <f>'[12]Расч по домам'!$Y$197</f>
        <v>0.4637596953763665</v>
      </c>
      <c r="G209" s="36">
        <f>'[11]Норм по домам'!$Q$205</f>
        <v>0.4528966083805893</v>
      </c>
      <c r="H209" s="24"/>
      <c r="I209" s="24">
        <f>'[14]Расч по домам'!$M$205</f>
        <v>0.07297248727193684</v>
      </c>
      <c r="J209" s="26">
        <f>'[16]Расч по домам'!$G$205</f>
        <v>0.0280884940533672</v>
      </c>
      <c r="K209" s="36">
        <f>'[6]Расч по домам'!$H$177</f>
        <v>0</v>
      </c>
      <c r="L209" s="24">
        <f>'[6]Расч по домам'!$H$177</f>
        <v>0</v>
      </c>
      <c r="M209" s="37">
        <v>0</v>
      </c>
      <c r="N209" s="29">
        <f>'[4]Расч. по домам на электр'!$P$201</f>
        <v>0.0978048240203291</v>
      </c>
      <c r="O209" s="24">
        <f>'[8]Расчет на дерат  и дез.'!$K$201</f>
        <v>0.011343961075134044</v>
      </c>
      <c r="P209" s="24">
        <f>'[18]Расч. по домам на электр'!$P$201</f>
        <v>0.2146801065441061</v>
      </c>
      <c r="Q209" s="68">
        <v>0.5</v>
      </c>
      <c r="R209" s="25">
        <v>0</v>
      </c>
      <c r="S209" s="24">
        <f>'[25]Расч по домам на посыпку и расч'!$H$130</f>
        <v>0.01198478410146266</v>
      </c>
      <c r="T209" s="24">
        <f>'[3]Расч по домам'!$M$206</f>
        <v>0.05515760171306209</v>
      </c>
      <c r="U209" s="56">
        <f t="shared" si="30"/>
        <v>1.9086885625363539</v>
      </c>
      <c r="V209" s="56">
        <f t="shared" si="31"/>
        <v>2.0041229906631717</v>
      </c>
      <c r="W209" s="25">
        <f t="shared" si="32"/>
        <v>2.404947588795806</v>
      </c>
      <c r="X209" s="3">
        <f t="shared" si="33"/>
        <v>2.519468902547987</v>
      </c>
      <c r="Y209" s="20">
        <f t="shared" si="34"/>
        <v>2.1096031480664967</v>
      </c>
      <c r="Z209" s="153">
        <f t="shared" si="25"/>
        <v>9209.987286052417</v>
      </c>
      <c r="AA209" s="153">
        <f t="shared" si="26"/>
        <v>7674.989405043682</v>
      </c>
      <c r="AB209" s="154">
        <f t="shared" si="27"/>
        <v>2.404947588795806</v>
      </c>
      <c r="AC209" s="155">
        <f t="shared" si="28"/>
        <v>7309.513719089221</v>
      </c>
      <c r="AD209" s="19">
        <f t="shared" si="29"/>
        <v>2.525194968235596</v>
      </c>
    </row>
    <row r="210" spans="1:30" ht="12.75">
      <c r="A210" s="27" t="s">
        <v>93</v>
      </c>
      <c r="B210" s="27">
        <v>100</v>
      </c>
      <c r="C210" s="27">
        <v>5</v>
      </c>
      <c r="D210" s="27">
        <v>2823.5</v>
      </c>
      <c r="E210" s="106"/>
      <c r="F210" s="26">
        <f>'[12]Расч по домам'!$Y$200</f>
        <v>0.4178994771028865</v>
      </c>
      <c r="G210" s="36">
        <f>'[11]Норм по домам'!$Q$206</f>
        <v>0.45289660838058926</v>
      </c>
      <c r="H210" s="24"/>
      <c r="I210" s="24">
        <f>'[14]Расч по домам'!$M$208</f>
        <v>0.07297248727193684</v>
      </c>
      <c r="J210" s="26">
        <f>'[16]Расч по домам'!$G$208</f>
        <v>0.0280884940533672</v>
      </c>
      <c r="K210" s="36">
        <f>'[6]Расч по домам'!$H$177</f>
        <v>0</v>
      </c>
      <c r="L210" s="24">
        <f>'[6]Расч по домам'!$H$177</f>
        <v>0</v>
      </c>
      <c r="M210" s="37">
        <v>0</v>
      </c>
      <c r="N210" s="29">
        <f>'[4]Расч. по домам на электр'!$P$202</f>
        <v>0.08884733849826643</v>
      </c>
      <c r="O210" s="24">
        <f>'[8]Расчет на дерат  и дез.'!$K$202</f>
        <v>0.010906026798890267</v>
      </c>
      <c r="P210" s="24">
        <f>'[18]Расч. по домам на электр'!$P$202</f>
        <v>0.19385398981324278</v>
      </c>
      <c r="Q210" s="68">
        <v>0.5</v>
      </c>
      <c r="R210" s="25">
        <v>0</v>
      </c>
      <c r="S210" s="24">
        <f>'[25]Расч по домам на посыпку и расч'!$H$130</f>
        <v>0.01198478410146266</v>
      </c>
      <c r="T210" s="24">
        <f>'[3]Расч по домам'!$M$209</f>
        <v>0.049806762874929265</v>
      </c>
      <c r="U210" s="56">
        <f t="shared" si="30"/>
        <v>1.8272559688955712</v>
      </c>
      <c r="V210" s="56">
        <f t="shared" si="31"/>
        <v>1.9186187673403499</v>
      </c>
      <c r="W210" s="25">
        <f t="shared" si="32"/>
        <v>2.30234252080842</v>
      </c>
      <c r="X210" s="3">
        <f t="shared" si="33"/>
        <v>2.411977878942154</v>
      </c>
      <c r="Y210" s="20">
        <f t="shared" si="34"/>
        <v>2.0195987024635262</v>
      </c>
      <c r="Z210" s="153">
        <f t="shared" si="25"/>
        <v>6500.664107502574</v>
      </c>
      <c r="AA210" s="153">
        <f t="shared" si="26"/>
        <v>5417.220089585478</v>
      </c>
      <c r="AB210" s="154">
        <f t="shared" si="27"/>
        <v>2.30234252080842</v>
      </c>
      <c r="AC210" s="155">
        <f t="shared" si="28"/>
        <v>5159.257228176645</v>
      </c>
      <c r="AD210" s="19">
        <f t="shared" si="29"/>
        <v>2.4174596468488407</v>
      </c>
    </row>
    <row r="211" spans="1:30" ht="12.75">
      <c r="A211" s="27" t="s">
        <v>87</v>
      </c>
      <c r="B211" s="27">
        <v>85</v>
      </c>
      <c r="C211" s="27">
        <v>9</v>
      </c>
      <c r="D211" s="27">
        <v>6127.03</v>
      </c>
      <c r="E211" s="106"/>
      <c r="F211" s="26">
        <f>'[12]Расч по домам'!$Y$201</f>
        <v>0.35143655045484246</v>
      </c>
      <c r="G211" s="36">
        <f>'[11]Норм по домам'!$Q$207</f>
        <v>0.45879660838058933</v>
      </c>
      <c r="H211" s="24"/>
      <c r="I211" s="24">
        <f>'[14]Расч по домам'!$M$209</f>
        <v>0.07297248727193684</v>
      </c>
      <c r="J211" s="26">
        <f>'[16]Расч по домам'!$G$209</f>
        <v>0.0280884940533672</v>
      </c>
      <c r="K211" s="36">
        <f>'[17]Расч по домам'!$H$209</f>
        <v>0.3183193677271795</v>
      </c>
      <c r="L211" s="24">
        <f>'[15]Расч по домам'!$J$209</f>
        <v>0.3720031536983776</v>
      </c>
      <c r="M211" s="37">
        <f>'[10]Расч по домам'!$J$209</f>
        <v>0.238</v>
      </c>
      <c r="N211" s="29">
        <f>'[4]Расч. по домам на электр'!$P$203</f>
        <v>0.060504749017507825</v>
      </c>
      <c r="O211" s="24">
        <f>'[8]Расчет на дерат  и дез.'!$K$203</f>
        <v>0.004656579125612246</v>
      </c>
      <c r="P211" s="24">
        <f>'[18]Расч. по домам на электр'!$P$203</f>
        <v>0.20834979317434144</v>
      </c>
      <c r="Q211" s="68">
        <v>0.5</v>
      </c>
      <c r="R211" s="25">
        <v>0</v>
      </c>
      <c r="S211" s="24">
        <f>'[25]Расч по домам на посыпку и расч'!$H$130</f>
        <v>0.01198478410146266</v>
      </c>
      <c r="T211" s="24">
        <f>'[3]Расч по домам'!$M$210</f>
        <v>0.06263200452034733</v>
      </c>
      <c r="U211" s="56">
        <f t="shared" si="30"/>
        <v>2.687744571525565</v>
      </c>
      <c r="V211" s="56">
        <f t="shared" si="31"/>
        <v>2.822131800101843</v>
      </c>
      <c r="W211" s="25">
        <f t="shared" si="32"/>
        <v>3.386558160122212</v>
      </c>
      <c r="X211" s="3">
        <f t="shared" si="33"/>
        <v>3.547822834413746</v>
      </c>
      <c r="Y211" s="20">
        <f t="shared" si="34"/>
        <v>2.9706650527387826</v>
      </c>
      <c r="Z211" s="153">
        <f t="shared" si="25"/>
        <v>20749.543443813596</v>
      </c>
      <c r="AA211" s="153">
        <f t="shared" si="26"/>
        <v>17291.286203177995</v>
      </c>
      <c r="AB211" s="154">
        <f t="shared" si="27"/>
        <v>2.216871783126009</v>
      </c>
      <c r="AC211" s="155">
        <f t="shared" si="28"/>
        <v>16467.891622074283</v>
      </c>
      <c r="AD211" s="19">
        <f t="shared" si="29"/>
        <v>3.5558860681283226</v>
      </c>
    </row>
    <row r="212" spans="1:30" ht="12.75">
      <c r="A212" s="27" t="s">
        <v>87</v>
      </c>
      <c r="B212" s="27">
        <v>87</v>
      </c>
      <c r="C212" s="27">
        <v>5</v>
      </c>
      <c r="D212" s="27">
        <v>2769.81</v>
      </c>
      <c r="E212" s="106"/>
      <c r="F212" s="26">
        <f>'[12]Расч по домам'!$Y$202</f>
        <v>0.46272770412410963</v>
      </c>
      <c r="G212" s="36">
        <f>'[11]Норм по домам'!$Q$208</f>
        <v>0.45289660838058926</v>
      </c>
      <c r="H212" s="24"/>
      <c r="I212" s="24">
        <f>'[14]Расч по домам'!$M$210</f>
        <v>0.07297248727193682</v>
      </c>
      <c r="J212" s="26">
        <f>'[16]Расч по домам'!$G$210</f>
        <v>0.0280884940533672</v>
      </c>
      <c r="K212" s="36">
        <f>'[6]Расч по домам'!$H$177</f>
        <v>0</v>
      </c>
      <c r="L212" s="24">
        <f>'[6]Расч по домам'!$H$177</f>
        <v>0</v>
      </c>
      <c r="M212" s="37">
        <v>0</v>
      </c>
      <c r="N212" s="29">
        <f>'[4]Расч. по домам на электр'!$P$204</f>
        <v>0.08542183048308924</v>
      </c>
      <c r="O212" s="24">
        <f>'[8]Расчет на дерат  и дез.'!$K$204</f>
        <v>0.014742677897280562</v>
      </c>
      <c r="P212" s="24">
        <f>'[18]Расч. по домам на электр'!$P$204</f>
        <v>0.19784561180581628</v>
      </c>
      <c r="Q212" s="68">
        <v>0.5</v>
      </c>
      <c r="R212" s="25">
        <v>0</v>
      </c>
      <c r="S212" s="24">
        <f>'[25]Расч по домам на посыпку и расч'!$H$130</f>
        <v>0.01198478410146266</v>
      </c>
      <c r="T212" s="24">
        <f>'[3]Расч по домам'!$M$211</f>
        <v>0.05083232737459208</v>
      </c>
      <c r="U212" s="56">
        <f t="shared" si="30"/>
        <v>1.8775125254922436</v>
      </c>
      <c r="V212" s="56">
        <f t="shared" si="31"/>
        <v>1.971388151766856</v>
      </c>
      <c r="W212" s="25">
        <f t="shared" si="32"/>
        <v>2.365665782120227</v>
      </c>
      <c r="X212" s="3">
        <f t="shared" si="33"/>
        <v>2.4783165336497617</v>
      </c>
      <c r="Y212" s="20">
        <f t="shared" si="34"/>
        <v>2.07514542291248</v>
      </c>
      <c r="Z212" s="153">
        <f t="shared" si="25"/>
        <v>6552.444739974426</v>
      </c>
      <c r="AA212" s="153">
        <f t="shared" si="26"/>
        <v>5460.370616645355</v>
      </c>
      <c r="AB212" s="154">
        <f t="shared" si="27"/>
        <v>2.365665782120227</v>
      </c>
      <c r="AC212" s="155">
        <f t="shared" si="28"/>
        <v>5200.352968233671</v>
      </c>
      <c r="AD212" s="19">
        <f t="shared" si="29"/>
        <v>2.4839490712262386</v>
      </c>
    </row>
    <row r="213" spans="1:30" ht="12.75">
      <c r="A213" s="27" t="s">
        <v>87</v>
      </c>
      <c r="B213" s="27">
        <v>89</v>
      </c>
      <c r="C213" s="27">
        <v>5</v>
      </c>
      <c r="D213" s="27">
        <v>2807.32</v>
      </c>
      <c r="E213" s="106"/>
      <c r="F213" s="26">
        <f>'[12]Расч по домам'!$Y$203</f>
        <v>0.4565449689240984</v>
      </c>
      <c r="G213" s="36">
        <f>'[11]Норм по домам'!$Q$209</f>
        <v>0.45289660838058926</v>
      </c>
      <c r="H213" s="24"/>
      <c r="I213" s="24">
        <f>'[14]Расч по домам'!$M$211</f>
        <v>0.07297248727193684</v>
      </c>
      <c r="J213" s="26">
        <f>'[16]Расч по домам'!$G$211</f>
        <v>0.028088494053367205</v>
      </c>
      <c r="K213" s="36">
        <f>'[6]Расч по домам'!$H$177</f>
        <v>0</v>
      </c>
      <c r="L213" s="24">
        <f>'[6]Расч по домам'!$H$177</f>
        <v>0</v>
      </c>
      <c r="M213" s="37">
        <v>0</v>
      </c>
      <c r="N213" s="29">
        <f>'[4]Расч. по домам на электр'!$P$205</f>
        <v>0.10523210842829833</v>
      </c>
      <c r="O213" s="24">
        <f>'[8]Расчет на дерат  и дез.'!$K$205</f>
        <v>0</v>
      </c>
      <c r="P213" s="24">
        <f>'[18]Расч. по домам на электр'!$P$205</f>
        <v>0.19559743040685224</v>
      </c>
      <c r="Q213" s="68">
        <v>0.5</v>
      </c>
      <c r="R213" s="25">
        <v>0</v>
      </c>
      <c r="S213" s="24">
        <f>'[25]Расч по домам на посыпку и расч'!$H$130</f>
        <v>0.01198478410146266</v>
      </c>
      <c r="T213" s="24">
        <f>'[3]Расч по домам'!$M$212</f>
        <v>0.07454447727813467</v>
      </c>
      <c r="U213" s="56">
        <f t="shared" si="30"/>
        <v>1.8978613588447395</v>
      </c>
      <c r="V213" s="56">
        <f t="shared" si="31"/>
        <v>1.9927544267869766</v>
      </c>
      <c r="W213" s="25">
        <f t="shared" si="32"/>
        <v>2.3913053121443717</v>
      </c>
      <c r="X213" s="3">
        <f t="shared" si="33"/>
        <v>2.505176993675056</v>
      </c>
      <c r="Y213" s="20">
        <f t="shared" si="34"/>
        <v>2.0976362387231333</v>
      </c>
      <c r="Z213" s="153">
        <f t="shared" si="25"/>
        <v>6713.159228889138</v>
      </c>
      <c r="AA213" s="153">
        <f t="shared" si="26"/>
        <v>5594.299357407615</v>
      </c>
      <c r="AB213" s="154">
        <f t="shared" si="27"/>
        <v>2.3913053121443717</v>
      </c>
      <c r="AC213" s="155">
        <f t="shared" si="28"/>
        <v>5327.904149912014</v>
      </c>
      <c r="AD213" s="19">
        <f t="shared" si="29"/>
        <v>2.5108705777515903</v>
      </c>
    </row>
    <row r="214" spans="1:30" ht="12.75">
      <c r="A214" s="27" t="s">
        <v>87</v>
      </c>
      <c r="B214" s="27">
        <v>91</v>
      </c>
      <c r="C214" s="27">
        <v>5</v>
      </c>
      <c r="D214" s="27">
        <v>4209</v>
      </c>
      <c r="E214" s="106"/>
      <c r="F214" s="26">
        <f>'[12]Расч по домам'!$Y$204</f>
        <v>0.6075960352641168</v>
      </c>
      <c r="G214" s="36">
        <f>'[11]Норм по домам'!$Q$210</f>
        <v>0.45289660838058926</v>
      </c>
      <c r="H214" s="24"/>
      <c r="I214" s="24">
        <f>'[14]Расч по домам'!$M$212</f>
        <v>0.07297248727193682</v>
      </c>
      <c r="J214" s="26">
        <f>'[16]Расч по домам'!$G$212</f>
        <v>0.0280884940533672</v>
      </c>
      <c r="K214" s="36">
        <f>'[6]Расч по домам'!$H$177</f>
        <v>0</v>
      </c>
      <c r="L214" s="24">
        <f>'[6]Расч по домам'!$H$177</f>
        <v>0</v>
      </c>
      <c r="M214" s="37">
        <v>0</v>
      </c>
      <c r="N214" s="29">
        <f>'[4]Расч. по домам на электр'!$P$206</f>
        <v>0.0890049674557447</v>
      </c>
      <c r="O214" s="24">
        <f>'[8]Расчет на дерат  и дез.'!$K$206</f>
        <v>0.009564583828304428</v>
      </c>
      <c r="P214" s="24">
        <f>'[18]Расч. по домам на электр'!$P$206</f>
        <v>0.19536455474202766</v>
      </c>
      <c r="Q214" s="68">
        <v>0.5</v>
      </c>
      <c r="R214" s="25">
        <v>0</v>
      </c>
      <c r="S214" s="24">
        <f>'[25]Расч по домам на посыпку и расч'!$H$130</f>
        <v>0.01198478410146266</v>
      </c>
      <c r="T214" s="24">
        <f>'[3]Расч по домам'!$M$213</f>
        <v>0.05019487120990681</v>
      </c>
      <c r="U214" s="56">
        <f t="shared" si="30"/>
        <v>2.0176673863074566</v>
      </c>
      <c r="V214" s="56">
        <f t="shared" si="31"/>
        <v>2.1185507556228296</v>
      </c>
      <c r="W214" s="25">
        <f t="shared" si="32"/>
        <v>2.5422609067473956</v>
      </c>
      <c r="X214" s="3">
        <f t="shared" si="33"/>
        <v>2.663320949925843</v>
      </c>
      <c r="Y214" s="20">
        <f t="shared" si="34"/>
        <v>2.2300534269714</v>
      </c>
      <c r="Z214" s="153">
        <f t="shared" si="25"/>
        <v>10700.376156499788</v>
      </c>
      <c r="AA214" s="153">
        <f t="shared" si="26"/>
        <v>8916.98013041649</v>
      </c>
      <c r="AB214" s="154">
        <f t="shared" si="27"/>
        <v>2.5422609067473956</v>
      </c>
      <c r="AC214" s="155">
        <f t="shared" si="28"/>
        <v>8492.362028968084</v>
      </c>
      <c r="AD214" s="19">
        <f t="shared" si="29"/>
        <v>2.6693739520847655</v>
      </c>
    </row>
    <row r="215" spans="1:30" ht="12.75">
      <c r="A215" s="27" t="s">
        <v>94</v>
      </c>
      <c r="B215" s="27">
        <v>2</v>
      </c>
      <c r="C215" s="27">
        <v>5</v>
      </c>
      <c r="D215" s="27">
        <v>2845.76</v>
      </c>
      <c r="E215" s="106"/>
      <c r="F215" s="26">
        <f>'[12]Расч по домам'!$Y$205</f>
        <v>0.7858722244461935</v>
      </c>
      <c r="G215" s="36">
        <f>'[11]Норм по домам'!$Q$211</f>
        <v>0.45289660838058926</v>
      </c>
      <c r="H215" s="24"/>
      <c r="I215" s="24">
        <f>'[14]Расч по домам'!$M$213</f>
        <v>0.07297248727193682</v>
      </c>
      <c r="J215" s="26">
        <f>'[16]Расч по домам'!$G$213</f>
        <v>0.028088494053367198</v>
      </c>
      <c r="K215" s="36">
        <f>'[6]Расч по домам'!$H$177</f>
        <v>0</v>
      </c>
      <c r="L215" s="24">
        <f>'[6]Расч по домам'!$H$177</f>
        <v>0</v>
      </c>
      <c r="M215" s="37">
        <v>0</v>
      </c>
      <c r="N215" s="29">
        <f>'[4]Расч. по домам на электр'!$P$207</f>
        <v>0.04367975992527846</v>
      </c>
      <c r="O215" s="24">
        <f>'[8]Расчет на дерат  и дез.'!$K$207</f>
        <v>0.009117306683159038</v>
      </c>
      <c r="P215" s="24">
        <f>'[18]Расч. по домам на электр'!$P$207</f>
        <v>0.09530387604987219</v>
      </c>
      <c r="Q215" s="68">
        <v>0.5</v>
      </c>
      <c r="R215" s="25">
        <v>0</v>
      </c>
      <c r="S215" s="24">
        <f>'[25]Расч по домам на посыпку и расч'!$H$130</f>
        <v>0.01198478410146266</v>
      </c>
      <c r="T215" s="24">
        <f>'[3]Расч по домам'!$M$214</f>
        <v>0.024486354704644653</v>
      </c>
      <c r="U215" s="56">
        <f t="shared" si="30"/>
        <v>2.0244018956165037</v>
      </c>
      <c r="V215" s="56">
        <f t="shared" si="31"/>
        <v>2.1256219903973292</v>
      </c>
      <c r="W215" s="25">
        <f t="shared" si="32"/>
        <v>2.550746388476795</v>
      </c>
      <c r="X215" s="3">
        <f t="shared" si="33"/>
        <v>2.672210502213785</v>
      </c>
      <c r="Y215" s="20">
        <f t="shared" si="34"/>
        <v>2.2374968319971886</v>
      </c>
      <c r="Z215" s="153">
        <f t="shared" si="25"/>
        <v>7258.812042471724</v>
      </c>
      <c r="AA215" s="153">
        <f t="shared" si="26"/>
        <v>6049.010035393104</v>
      </c>
      <c r="AB215" s="154">
        <f t="shared" si="27"/>
        <v>2.550746388476795</v>
      </c>
      <c r="AC215" s="155">
        <f t="shared" si="28"/>
        <v>5760.9619384696225</v>
      </c>
      <c r="AD215" s="19">
        <f t="shared" si="29"/>
        <v>2.678283707900635</v>
      </c>
    </row>
    <row r="216" spans="1:30" ht="12.75">
      <c r="A216" s="27" t="s">
        <v>87</v>
      </c>
      <c r="B216" s="27">
        <v>112</v>
      </c>
      <c r="C216" s="27">
        <v>9</v>
      </c>
      <c r="D216" s="27">
        <v>2960.44</v>
      </c>
      <c r="E216" s="106"/>
      <c r="F216" s="26">
        <f>'[12]Расч по домам'!$Y$206</f>
        <v>0.2828321973760657</v>
      </c>
      <c r="G216" s="36">
        <f>'[11]Норм по домам'!$Q$212</f>
        <v>0.4587966083805892</v>
      </c>
      <c r="H216" s="24"/>
      <c r="I216" s="24">
        <f>'[14]Расч по домам'!$M$214</f>
        <v>0.07297248727193684</v>
      </c>
      <c r="J216" s="26">
        <f>'[16]Расч по домам'!$G$215</f>
        <v>0.0280884940533672</v>
      </c>
      <c r="K216" s="36">
        <f>'[17]Расч по домам'!$H$214</f>
        <v>0.3183193677271795</v>
      </c>
      <c r="L216" s="24">
        <f>'[15]Расч по домам'!$J$214</f>
        <v>0.4541295285864371</v>
      </c>
      <c r="M216" s="37">
        <f>'[10]Расч по домам'!$J$214</f>
        <v>0.23451617924751778</v>
      </c>
      <c r="N216" s="29">
        <f>'[4]Расч. по домам на электр'!$P$208</f>
        <v>0.07844238096449471</v>
      </c>
      <c r="O216" s="24">
        <f>'[8]Расчет на дерат  и дез.'!$K$208</f>
        <v>0.033996072655866474</v>
      </c>
      <c r="P216" s="24">
        <f>'[18]Расч. по домам на электр'!$P$208</f>
        <v>0.28533410941381104</v>
      </c>
      <c r="Q216" s="68">
        <v>0.5</v>
      </c>
      <c r="R216" s="25">
        <v>0</v>
      </c>
      <c r="S216" s="24">
        <f>'[25]Расч по домам на посыпку и расч'!$H$130</f>
        <v>0.01198478410146266</v>
      </c>
      <c r="T216" s="24">
        <f>'[3]Расч по домам'!$M$215</f>
        <v>0.06671330549370223</v>
      </c>
      <c r="U216" s="56">
        <f t="shared" si="30"/>
        <v>2.8261255152724307</v>
      </c>
      <c r="V216" s="56">
        <f t="shared" si="31"/>
        <v>2.9674317910360526</v>
      </c>
      <c r="W216" s="25">
        <f t="shared" si="32"/>
        <v>3.560918149243263</v>
      </c>
      <c r="X216" s="3">
        <f t="shared" si="33"/>
        <v>3.7304856801596085</v>
      </c>
      <c r="Y216" s="20">
        <f t="shared" si="34"/>
        <v>3.1236124116168975</v>
      </c>
      <c r="Z216" s="153">
        <f aca="true" t="shared" si="35" ref="Z216:Z279">W216*D216</f>
        <v>10541.884525745727</v>
      </c>
      <c r="AA216" s="153">
        <f aca="true" t="shared" si="36" ref="AA216:AA279">V216*D216</f>
        <v>8784.903771454772</v>
      </c>
      <c r="AB216" s="154">
        <f aca="true" t="shared" si="37" ref="AB216:AB279">(F216+G216+I216+J216+N216+O216+P216+Q216+S216+T216)*1.05*1.2</f>
        <v>2.292142154036233</v>
      </c>
      <c r="AC216" s="155">
        <f aca="true" t="shared" si="38" ref="AC216:AC279">U216*D216</f>
        <v>8366.575020433114</v>
      </c>
      <c r="AD216" s="19">
        <f aca="true" t="shared" si="39" ref="AD216:AD279">W216*1.05</f>
        <v>3.7389640567054263</v>
      </c>
    </row>
    <row r="217" spans="1:30" ht="12.75">
      <c r="A217" s="27" t="s">
        <v>87</v>
      </c>
      <c r="B217" s="71" t="s">
        <v>18</v>
      </c>
      <c r="C217" s="27">
        <v>9</v>
      </c>
      <c r="D217" s="27">
        <v>3667.2</v>
      </c>
      <c r="E217" s="106"/>
      <c r="F217" s="26">
        <f>'[12]Расч по домам'!$Y$207</f>
        <v>0.36871151483420594</v>
      </c>
      <c r="G217" s="36">
        <f>'[11]Норм по домам'!$Q$213</f>
        <v>0.4587966083805893</v>
      </c>
      <c r="H217" s="24"/>
      <c r="I217" s="24">
        <f>'[14]Расч по домам'!$M$215</f>
        <v>0.07297248727193682</v>
      </c>
      <c r="J217" s="26">
        <f>'[16]Расч по домам'!$G$215</f>
        <v>0.0280884940533672</v>
      </c>
      <c r="K217" s="36">
        <f>'[17]Расч по домам'!$H$215</f>
        <v>0.31831936772717945</v>
      </c>
      <c r="L217" s="24">
        <f>'[15]Расч по домам'!$J$215</f>
        <v>0.4110765706806283</v>
      </c>
      <c r="M217" s="37">
        <f>'[10]Расч по домам'!$J$215</f>
        <v>0.223244707819289</v>
      </c>
      <c r="N217" s="29">
        <f>'[4]Расч. по домам на электр'!$P$209</f>
        <v>0.07905616675555348</v>
      </c>
      <c r="O217" s="24">
        <f>'[8]Расчет на дерат  и дез.'!$K$209</f>
        <v>0.02612233675101804</v>
      </c>
      <c r="P217" s="24">
        <f>'[18]Расч. по домам на электр'!$P$209</f>
        <v>0.2298324710654142</v>
      </c>
      <c r="Q217" s="68">
        <v>0.5</v>
      </c>
      <c r="R217" s="25">
        <v>0</v>
      </c>
      <c r="S217" s="24">
        <f>'[25]Расч по домам на посыпку и расч'!$H$130</f>
        <v>0.01198478410146266</v>
      </c>
      <c r="T217" s="24">
        <f>'[3]Расч по домам'!$M$216</f>
        <v>0.053736596322322826</v>
      </c>
      <c r="U217" s="56">
        <f t="shared" si="30"/>
        <v>2.781942105762967</v>
      </c>
      <c r="V217" s="56">
        <f t="shared" si="31"/>
        <v>2.9210392110511156</v>
      </c>
      <c r="W217" s="25">
        <f t="shared" si="32"/>
        <v>3.5052470532613387</v>
      </c>
      <c r="X217" s="3">
        <f t="shared" si="33"/>
        <v>3.672163579607117</v>
      </c>
      <c r="Y217" s="20">
        <f t="shared" si="34"/>
        <v>3.0747781168959114</v>
      </c>
      <c r="Z217" s="153">
        <f t="shared" si="35"/>
        <v>12854.44199371998</v>
      </c>
      <c r="AA217" s="153">
        <f t="shared" si="36"/>
        <v>10712.034994766651</v>
      </c>
      <c r="AB217" s="154">
        <f t="shared" si="37"/>
        <v>2.304919839015197</v>
      </c>
      <c r="AC217" s="155">
        <f t="shared" si="38"/>
        <v>10201.938090253952</v>
      </c>
      <c r="AD217" s="19">
        <f t="shared" si="39"/>
        <v>3.680509405924406</v>
      </c>
    </row>
    <row r="218" spans="1:30" ht="12.75">
      <c r="A218" s="27" t="s">
        <v>87</v>
      </c>
      <c r="B218" s="27">
        <v>120</v>
      </c>
      <c r="C218" s="27">
        <v>9</v>
      </c>
      <c r="D218" s="27">
        <v>7959.64</v>
      </c>
      <c r="E218" s="106"/>
      <c r="F218" s="26">
        <f>'[12]Расч по домам'!$Y$208</f>
        <v>0.29803683101580813</v>
      </c>
      <c r="G218" s="36">
        <f>'[11]Норм по домам'!$Q$214</f>
        <v>0.45879660838058933</v>
      </c>
      <c r="H218" s="24"/>
      <c r="I218" s="24">
        <f>'[14]Расч по домам'!$M$216</f>
        <v>0.07297248727193684</v>
      </c>
      <c r="J218" s="26">
        <f>'[16]Расч по домам'!$G$216</f>
        <v>0.0280884940533672</v>
      </c>
      <c r="K218" s="36">
        <f>'[17]Расч по домам'!$H$216</f>
        <v>0.3183193677271795</v>
      </c>
      <c r="L218" s="24">
        <f>'[15]Расч по домам'!$J$216</f>
        <v>0.3787859752451116</v>
      </c>
      <c r="M218" s="37">
        <v>0</v>
      </c>
      <c r="N218" s="29">
        <f>'[4]Расч. по домам на электр'!$P$210</f>
        <v>0.07269024223159136</v>
      </c>
      <c r="O218" s="24">
        <f>'[8]Расчет на дерат  и дез.'!$K$210</f>
        <v>0.02462140247548884</v>
      </c>
      <c r="P218" s="24">
        <f>'[18]Расч. по домам на электр'!$P$210</f>
        <v>0.2129776834766794</v>
      </c>
      <c r="Q218" s="68">
        <v>0.5</v>
      </c>
      <c r="R218" s="25">
        <v>0</v>
      </c>
      <c r="S218" s="24">
        <f>'[25]Расч по домам на посыпку и расч'!$H$130</f>
        <v>0.01198478410146266</v>
      </c>
      <c r="T218" s="24">
        <f>'[3]Расч по домам'!$M$217</f>
        <v>0.06431959770477863</v>
      </c>
      <c r="U218" s="56">
        <f t="shared" si="30"/>
        <v>2.441593473683994</v>
      </c>
      <c r="V218" s="56">
        <f t="shared" si="31"/>
        <v>2.5636731473681937</v>
      </c>
      <c r="W218" s="25">
        <f t="shared" si="32"/>
        <v>3.0764077768418323</v>
      </c>
      <c r="X218" s="3">
        <f t="shared" si="33"/>
        <v>3.2229033852628723</v>
      </c>
      <c r="Y218" s="20">
        <f t="shared" si="34"/>
        <v>2.6986033130191514</v>
      </c>
      <c r="Z218" s="153">
        <f t="shared" si="35"/>
        <v>24487.09839686132</v>
      </c>
      <c r="AA218" s="153">
        <f t="shared" si="36"/>
        <v>20405.91533071777</v>
      </c>
      <c r="AB218" s="154">
        <f t="shared" si="37"/>
        <v>2.198055044696745</v>
      </c>
      <c r="AC218" s="155">
        <f t="shared" si="38"/>
        <v>19434.205076874066</v>
      </c>
      <c r="AD218" s="19">
        <f t="shared" si="39"/>
        <v>3.2302281656839242</v>
      </c>
    </row>
    <row r="219" spans="1:30" ht="12.75">
      <c r="A219" s="27" t="s">
        <v>82</v>
      </c>
      <c r="B219" s="27">
        <v>60</v>
      </c>
      <c r="C219" s="27">
        <v>5</v>
      </c>
      <c r="D219" s="27">
        <v>5019.38</v>
      </c>
      <c r="E219" s="106"/>
      <c r="F219" s="26">
        <f>'[12]Расч по домам'!$Y$209</f>
        <v>0.4422498872609764</v>
      </c>
      <c r="G219" s="36">
        <f>'[11]Норм по домам'!$Q$215</f>
        <v>0.4528966083805893</v>
      </c>
      <c r="H219" s="24"/>
      <c r="I219" s="24">
        <f>'[14]Расч по домам'!$M$217</f>
        <v>0.07297248727193684</v>
      </c>
      <c r="J219" s="26">
        <f>'[16]Расч по домам'!$G$217</f>
        <v>0.028088494053367198</v>
      </c>
      <c r="K219" s="36">
        <f>'[6]Расч по домам'!$H$177</f>
        <v>0</v>
      </c>
      <c r="L219" s="24">
        <f>'[6]Расч по домам'!$H$177</f>
        <v>0</v>
      </c>
      <c r="M219" s="37">
        <v>0</v>
      </c>
      <c r="N219" s="29">
        <f>'[4]Расч. по домам на электр'!$P$211</f>
        <v>0.05214485621746621</v>
      </c>
      <c r="O219" s="24">
        <f>'[8]Расчет на дерат  и дез.'!$K$211</f>
        <v>0.0006438378179509554</v>
      </c>
      <c r="P219" s="24">
        <f>'[18]Расч. по домам на электр'!$P$211</f>
        <v>0.16379579321103876</v>
      </c>
      <c r="Q219" s="68">
        <v>0.5</v>
      </c>
      <c r="R219" s="25">
        <v>0</v>
      </c>
      <c r="S219" s="24">
        <f>'[25]Расч по домам на посыпку и расч'!$H$130</f>
        <v>0.01198478410146266</v>
      </c>
      <c r="T219" s="24">
        <f>'[3]Расч по домам'!$M$218</f>
        <v>0.056111910070272546</v>
      </c>
      <c r="U219" s="56">
        <f t="shared" si="30"/>
        <v>1.780888658385061</v>
      </c>
      <c r="V219" s="56">
        <f t="shared" si="31"/>
        <v>1.8699330913043142</v>
      </c>
      <c r="W219" s="25">
        <f t="shared" si="32"/>
        <v>2.243919709565177</v>
      </c>
      <c r="X219" s="3">
        <f t="shared" si="33"/>
        <v>2.3507730290682805</v>
      </c>
      <c r="Y219" s="20">
        <f t="shared" si="34"/>
        <v>1.968350622425594</v>
      </c>
      <c r="Z219" s="153">
        <f t="shared" si="35"/>
        <v>11263.085711797257</v>
      </c>
      <c r="AA219" s="153">
        <f t="shared" si="36"/>
        <v>9385.904759831048</v>
      </c>
      <c r="AB219" s="154">
        <f t="shared" si="37"/>
        <v>2.243919709565177</v>
      </c>
      <c r="AC219" s="155">
        <f t="shared" si="38"/>
        <v>8938.956914124807</v>
      </c>
      <c r="AD219" s="19">
        <f t="shared" si="39"/>
        <v>2.3561156950434357</v>
      </c>
    </row>
    <row r="220" spans="1:30" ht="12.75">
      <c r="A220" s="27" t="s">
        <v>82</v>
      </c>
      <c r="B220" s="27">
        <v>62</v>
      </c>
      <c r="C220" s="27">
        <v>9</v>
      </c>
      <c r="D220" s="27">
        <v>6002.1</v>
      </c>
      <c r="E220" s="107"/>
      <c r="F220" s="26">
        <f>'[12]Расч по домам'!$Y$210</f>
        <v>0.35005221799037</v>
      </c>
      <c r="G220" s="36">
        <f>'[11]Норм по домам'!$Q$216</f>
        <v>0.4587966083805893</v>
      </c>
      <c r="H220" s="24"/>
      <c r="I220" s="24">
        <f>'[14]Расч по домам'!$M$218</f>
        <v>0.07297248727193682</v>
      </c>
      <c r="J220" s="26">
        <f>'[16]Расч по домам'!$G$218</f>
        <v>0.0280884940533672</v>
      </c>
      <c r="K220" s="36">
        <f>'[17]Расч по домам'!$H$218</f>
        <v>0.3183193677271795</v>
      </c>
      <c r="L220" s="24">
        <f>'[15]Расч по домам'!$J$218</f>
        <v>0.3767431399010346</v>
      </c>
      <c r="M220" s="37">
        <f>'[10]Расч по домам'!$J$219</f>
        <v>0.19551018849187402</v>
      </c>
      <c r="N220" s="29">
        <f>'[4]Расч. по домам на электр'!$P$212</f>
        <v>0.07894268241607146</v>
      </c>
      <c r="O220" s="24">
        <f>'[8]Расчет на дерат  и дез.'!$K$212</f>
        <v>0.024652066221266995</v>
      </c>
      <c r="P220" s="24">
        <f>'[18]Расч. по домам на электр'!$P$212</f>
        <v>0.21116364802051613</v>
      </c>
      <c r="Q220" s="68">
        <v>0.5</v>
      </c>
      <c r="R220" s="25">
        <v>0</v>
      </c>
      <c r="S220" s="24">
        <f>'[25]Расч по домам на посыпку и расч'!$H$130</f>
        <v>0.01198478410146266</v>
      </c>
      <c r="T220" s="24">
        <f>'[3]Расч по домам'!$M$219</f>
        <v>0.06347787706363199</v>
      </c>
      <c r="U220" s="56">
        <f t="shared" si="30"/>
        <v>2.690703561639301</v>
      </c>
      <c r="V220" s="56">
        <f t="shared" si="31"/>
        <v>2.825238739721266</v>
      </c>
      <c r="W220" s="25">
        <f t="shared" si="32"/>
        <v>3.390286487665519</v>
      </c>
      <c r="X220" s="3">
        <f t="shared" si="33"/>
        <v>3.5517287013638774</v>
      </c>
      <c r="Y220" s="20">
        <f t="shared" si="34"/>
        <v>2.97393551549607</v>
      </c>
      <c r="Z220" s="153">
        <f t="shared" si="35"/>
        <v>20348.838527617216</v>
      </c>
      <c r="AA220" s="153">
        <f t="shared" si="36"/>
        <v>16957.365439681013</v>
      </c>
      <c r="AB220" s="154">
        <f t="shared" si="37"/>
        <v>2.268164890554208</v>
      </c>
      <c r="AC220" s="155">
        <f t="shared" si="38"/>
        <v>16149.87184731525</v>
      </c>
      <c r="AD220" s="19">
        <f t="shared" si="39"/>
        <v>3.5598008120487954</v>
      </c>
    </row>
    <row r="221" spans="1:30" ht="12.75">
      <c r="A221" s="27" t="s">
        <v>72</v>
      </c>
      <c r="B221" s="27">
        <v>1</v>
      </c>
      <c r="C221" s="27">
        <v>9</v>
      </c>
      <c r="D221" s="27">
        <v>6379.32</v>
      </c>
      <c r="E221" s="106"/>
      <c r="F221" s="26">
        <f>'[12]Расч по домам'!$Y$211</f>
        <v>0.29251560397032916</v>
      </c>
      <c r="G221" s="36">
        <f>'[11]Норм по домам'!$Q$217</f>
        <v>0.3724896046397875</v>
      </c>
      <c r="H221" s="24"/>
      <c r="I221" s="24">
        <f>'[14]Расч по домам'!$M$219</f>
        <v>0.07297248727193684</v>
      </c>
      <c r="J221" s="26">
        <f>'[16]Расч по домам'!$G$219</f>
        <v>0.0280884940533672</v>
      </c>
      <c r="K221" s="36">
        <f>'[17]Расч по домам'!$H$219</f>
        <v>0.3183193677271795</v>
      </c>
      <c r="L221" s="24">
        <f>'[15]Расч по домам'!$J$219</f>
        <v>0.3544656797276199</v>
      </c>
      <c r="M221" s="37">
        <f>'[10]Расч по домам'!$J$219</f>
        <v>0.19551018849187402</v>
      </c>
      <c r="N221" s="29">
        <f>'[4]Расч. по домам на электр'!$P$213</f>
        <v>0.06771830347581716</v>
      </c>
      <c r="O221" s="24">
        <f>'[8]Расчет на дерат  и дез.'!$K$213</f>
        <v>0.024316071305405595</v>
      </c>
      <c r="P221" s="24">
        <f>'[18]Расч. по домам на электр'!$P$213</f>
        <v>0.2012795294387258</v>
      </c>
      <c r="Q221" s="68">
        <v>0.5</v>
      </c>
      <c r="R221" s="25">
        <v>0</v>
      </c>
      <c r="S221" s="24">
        <f>'[25]Расч по домам на посыпку и расч'!$H$130</f>
        <v>0.01198478410146266</v>
      </c>
      <c r="T221" s="24">
        <f>'[3]Расч по домам'!$M$220</f>
        <v>0.06050661344842731</v>
      </c>
      <c r="U221" s="56">
        <f t="shared" si="30"/>
        <v>2.5001667276519326</v>
      </c>
      <c r="V221" s="56">
        <f t="shared" si="31"/>
        <v>2.6251750640345293</v>
      </c>
      <c r="W221" s="25">
        <f t="shared" si="32"/>
        <v>3.150210076841435</v>
      </c>
      <c r="X221" s="3">
        <f t="shared" si="33"/>
        <v>3.300220080500551</v>
      </c>
      <c r="Y221" s="20">
        <f t="shared" si="34"/>
        <v>2.7633421726679255</v>
      </c>
      <c r="Z221" s="153">
        <f t="shared" si="35"/>
        <v>20096.198147396102</v>
      </c>
      <c r="AA221" s="153">
        <f t="shared" si="36"/>
        <v>16746.83178949675</v>
      </c>
      <c r="AB221" s="154">
        <f t="shared" si="37"/>
        <v>2.0561580795486267</v>
      </c>
      <c r="AC221" s="155">
        <f t="shared" si="38"/>
        <v>15949.363609044525</v>
      </c>
      <c r="AD221" s="19">
        <f t="shared" si="39"/>
        <v>3.307720580683507</v>
      </c>
    </row>
    <row r="222" spans="1:30" ht="12.75">
      <c r="A222" s="27" t="s">
        <v>72</v>
      </c>
      <c r="B222" s="27">
        <v>2</v>
      </c>
      <c r="C222" s="27">
        <v>5</v>
      </c>
      <c r="D222" s="27">
        <v>4935.45</v>
      </c>
      <c r="E222" s="106"/>
      <c r="F222" s="26">
        <f>'[12]Расч по домам'!$Y$212</f>
        <v>0.5585492657785341</v>
      </c>
      <c r="G222" s="36">
        <f>'[11]Норм по домам'!$Q$218</f>
        <v>0.45289660838058926</v>
      </c>
      <c r="H222" s="24"/>
      <c r="I222" s="24">
        <f>'[14]Расч по домам'!$M$220</f>
        <v>0.07297248727193684</v>
      </c>
      <c r="J222" s="26">
        <f>'[16]Расч по домам'!$G$220</f>
        <v>0.028088494053367205</v>
      </c>
      <c r="K222" s="36">
        <f>'[6]Расч по домам'!$H$177</f>
        <v>0</v>
      </c>
      <c r="L222" s="24">
        <f>'[6]Расч по домам'!$H$177</f>
        <v>0</v>
      </c>
      <c r="M222" s="37">
        <v>0</v>
      </c>
      <c r="N222" s="29">
        <f>'[4]Расч. по домам на электр'!$P$214</f>
        <v>0.0976788900251473</v>
      </c>
      <c r="O222" s="24">
        <f>'[8]Расчет на дерат  и дез.'!$K$214</f>
        <v>0.0006547866287099791</v>
      </c>
      <c r="P222" s="24">
        <f>'[18]Расч. по домам на электр'!$P$214</f>
        <v>0.16601091263029927</v>
      </c>
      <c r="Q222" s="68">
        <v>0.5</v>
      </c>
      <c r="R222" s="25">
        <v>0</v>
      </c>
      <c r="S222" s="24">
        <f>'[25]Расч по домам на посыпку и расч'!$H$130</f>
        <v>0.01198478410146266</v>
      </c>
      <c r="T222" s="24">
        <f>'[3]Расч по домам'!$M$221</f>
        <v>0.08530612310836297</v>
      </c>
      <c r="U222" s="56">
        <f t="shared" si="30"/>
        <v>1.9741423519784096</v>
      </c>
      <c r="V222" s="56">
        <f t="shared" si="31"/>
        <v>2.07284946957733</v>
      </c>
      <c r="W222" s="25">
        <f t="shared" si="32"/>
        <v>2.487419363492796</v>
      </c>
      <c r="X222" s="3">
        <f t="shared" si="33"/>
        <v>2.6058679046115008</v>
      </c>
      <c r="Y222" s="20">
        <f t="shared" si="34"/>
        <v>2.1819468100814</v>
      </c>
      <c r="Z222" s="153">
        <f t="shared" si="35"/>
        <v>12276.533897550518</v>
      </c>
      <c r="AA222" s="153">
        <f t="shared" si="36"/>
        <v>10230.444914625434</v>
      </c>
      <c r="AB222" s="154">
        <f t="shared" si="37"/>
        <v>2.487419363492796</v>
      </c>
      <c r="AC222" s="155">
        <f t="shared" si="38"/>
        <v>9743.280871071842</v>
      </c>
      <c r="AD222" s="19">
        <f t="shared" si="39"/>
        <v>2.611790331667436</v>
      </c>
    </row>
    <row r="223" spans="1:30" ht="12.75">
      <c r="A223" s="27" t="s">
        <v>72</v>
      </c>
      <c r="B223" s="27">
        <v>3</v>
      </c>
      <c r="C223" s="27">
        <v>5</v>
      </c>
      <c r="D223" s="27">
        <v>3585.18</v>
      </c>
      <c r="E223" s="106"/>
      <c r="F223" s="26">
        <f>'[12]Расч по домам'!$Y$213</f>
        <v>0.3332416054609996</v>
      </c>
      <c r="G223" s="36">
        <f>'[11]Норм по домам'!$Q$219</f>
        <v>0.45289660838058926</v>
      </c>
      <c r="H223" s="24"/>
      <c r="I223" s="24">
        <f>'[14]Расч по домам'!$M$221</f>
        <v>0.07297248727193682</v>
      </c>
      <c r="J223" s="26">
        <f>'[16]Расч по домам'!$G$221</f>
        <v>0.0280884940533672</v>
      </c>
      <c r="K223" s="36">
        <f>'[6]Расч по домам'!$H$177</f>
        <v>0</v>
      </c>
      <c r="L223" s="24">
        <f>'[6]Расч по домам'!$H$177</f>
        <v>0</v>
      </c>
      <c r="M223" s="37">
        <v>0</v>
      </c>
      <c r="N223" s="29">
        <f>'[4]Расч. по домам на электр'!$P$215</f>
        <v>0.1670595845985271</v>
      </c>
      <c r="O223" s="24">
        <f>'[8]Расчет на дерат  и дез.'!$K$215</f>
        <v>0.0009013959317709757</v>
      </c>
      <c r="P223" s="24">
        <f>'[18]Расч. по домам на электр'!$P$215</f>
        <v>0.1965190077666143</v>
      </c>
      <c r="Q223" s="68">
        <v>0.5</v>
      </c>
      <c r="R223" s="25">
        <v>0</v>
      </c>
      <c r="S223" s="24">
        <f>'[25]Расч по домам на посыпку и расч'!$H$130</f>
        <v>0.01198478410146266</v>
      </c>
      <c r="T223" s="24">
        <f>'[3]Расч по домам'!$M$222</f>
        <v>0.07321265176452027</v>
      </c>
      <c r="U223" s="56">
        <f t="shared" si="30"/>
        <v>1.8368766193297883</v>
      </c>
      <c r="V223" s="56">
        <f t="shared" si="31"/>
        <v>1.9287204502962778</v>
      </c>
      <c r="W223" s="25">
        <f t="shared" si="32"/>
        <v>2.3144645403555333</v>
      </c>
      <c r="X223" s="3">
        <f t="shared" si="33"/>
        <v>2.4246771375153204</v>
      </c>
      <c r="Y223" s="20">
        <f t="shared" si="34"/>
        <v>2.0302320529434503</v>
      </c>
      <c r="Z223" s="153">
        <f t="shared" si="35"/>
        <v>8297.771980791851</v>
      </c>
      <c r="AA223" s="153">
        <f t="shared" si="36"/>
        <v>6914.809983993209</v>
      </c>
      <c r="AB223" s="154">
        <f t="shared" si="37"/>
        <v>2.3144645403555333</v>
      </c>
      <c r="AC223" s="155">
        <f t="shared" si="38"/>
        <v>6585.53331808877</v>
      </c>
      <c r="AD223" s="19">
        <f t="shared" si="39"/>
        <v>2.43018776737331</v>
      </c>
    </row>
    <row r="224" spans="1:30" ht="12.75">
      <c r="A224" s="27" t="s">
        <v>72</v>
      </c>
      <c r="B224" s="27">
        <v>4</v>
      </c>
      <c r="C224" s="27">
        <v>5</v>
      </c>
      <c r="D224" s="27">
        <v>4934.01</v>
      </c>
      <c r="E224" s="106"/>
      <c r="F224" s="26">
        <f>'[12]Расч по домам'!$Y$214</f>
        <v>0.5708020614361677</v>
      </c>
      <c r="G224" s="36">
        <f>'[11]Норм по домам'!$Q$220</f>
        <v>0.4528966083805893</v>
      </c>
      <c r="H224" s="24"/>
      <c r="I224" s="24">
        <f>'[14]Расч по домам'!$M$222</f>
        <v>0.07297248727193682</v>
      </c>
      <c r="J224" s="26">
        <f>'[16]Расч по домам'!$G$222</f>
        <v>0.0280884940533672</v>
      </c>
      <c r="K224" s="36">
        <f>'[6]Расч по домам'!$H$177</f>
        <v>0</v>
      </c>
      <c r="L224" s="24">
        <f>'[6]Расч по домам'!$H$177</f>
        <v>0</v>
      </c>
      <c r="M224" s="37">
        <v>0</v>
      </c>
      <c r="N224" s="29">
        <f>'[4]Расч. по домам на электр'!$P$216</f>
        <v>0.09936343724285622</v>
      </c>
      <c r="O224" s="24">
        <f>'[8]Расчет на дерат  и дез.'!$K$216</f>
        <v>0.0006549777294060341</v>
      </c>
      <c r="P224" s="24">
        <f>'[18]Расч. по домам на электр'!$P$216</f>
        <v>0.1701540728720806</v>
      </c>
      <c r="Q224" s="68">
        <v>0.5</v>
      </c>
      <c r="R224" s="25">
        <v>0</v>
      </c>
      <c r="S224" s="24">
        <f>'[25]Расч по домам на посыпку и расч'!$H$130</f>
        <v>0.01198478410146266</v>
      </c>
      <c r="T224" s="24">
        <f>'[3]Расч по домам'!$M$223</f>
        <v>0.08597786930712743</v>
      </c>
      <c r="U224" s="56">
        <f t="shared" si="30"/>
        <v>1.992894792394994</v>
      </c>
      <c r="V224" s="56">
        <f t="shared" si="31"/>
        <v>2.0925395320147437</v>
      </c>
      <c r="W224" s="25">
        <f t="shared" si="32"/>
        <v>2.5110474384176924</v>
      </c>
      <c r="X224" s="3">
        <f t="shared" si="33"/>
        <v>2.6306211259613925</v>
      </c>
      <c r="Y224" s="20">
        <f t="shared" si="34"/>
        <v>2.2026731915944673</v>
      </c>
      <c r="Z224" s="153">
        <f t="shared" si="35"/>
        <v>12389.53317162728</v>
      </c>
      <c r="AA224" s="153">
        <f t="shared" si="36"/>
        <v>10324.610976356067</v>
      </c>
      <c r="AB224" s="154">
        <f t="shared" si="37"/>
        <v>2.5110474384176924</v>
      </c>
      <c r="AC224" s="155">
        <f t="shared" si="38"/>
        <v>9832.962834624825</v>
      </c>
      <c r="AD224" s="19">
        <f t="shared" si="39"/>
        <v>2.636599810338577</v>
      </c>
    </row>
    <row r="225" spans="1:30" ht="12.75">
      <c r="A225" s="27" t="s">
        <v>72</v>
      </c>
      <c r="B225" s="27">
        <v>5</v>
      </c>
      <c r="C225" s="27">
        <v>5</v>
      </c>
      <c r="D225" s="27">
        <v>2826.45</v>
      </c>
      <c r="E225" s="106"/>
      <c r="F225" s="26">
        <f>'[12]Расч по домам'!$Y$215</f>
        <v>0.6272833475773497</v>
      </c>
      <c r="G225" s="36">
        <f>'[11]Норм по домам'!$Q$221</f>
        <v>0.4528966083805893</v>
      </c>
      <c r="H225" s="24"/>
      <c r="I225" s="24">
        <f>'[14]Расч по домам'!$M$223</f>
        <v>0.07297248727193682</v>
      </c>
      <c r="J225" s="26">
        <f>'[16]Расч по домам'!$G$223</f>
        <v>0.0280884940533672</v>
      </c>
      <c r="K225" s="36">
        <f>'[6]Расч по домам'!$H$177</f>
        <v>0</v>
      </c>
      <c r="L225" s="24">
        <f>'[6]Расч по домам'!$H$177</f>
        <v>0</v>
      </c>
      <c r="M225" s="37">
        <v>0</v>
      </c>
      <c r="N225" s="29">
        <f>'[4]Расч. по домам на электр'!$P$217</f>
        <v>0.08887091418645256</v>
      </c>
      <c r="O225" s="24">
        <f>'[8]Расчет на дерат  и дез.'!$K$217</f>
        <v>0.009130593736548204</v>
      </c>
      <c r="P225" s="24">
        <f>'[18]Расч. по домам на электр'!$P$217</f>
        <v>0.19390542907180386</v>
      </c>
      <c r="Q225" s="68">
        <v>0.5</v>
      </c>
      <c r="R225" s="25">
        <v>0</v>
      </c>
      <c r="S225" s="24">
        <f>'[25]Расч по домам на посыпку и расч'!$H$130</f>
        <v>0.01198478410146266</v>
      </c>
      <c r="T225" s="24">
        <f>'[3]Расч по домам'!$M$224</f>
        <v>0.07472415244793341</v>
      </c>
      <c r="U225" s="56">
        <f t="shared" si="30"/>
        <v>2.0598568108274438</v>
      </c>
      <c r="V225" s="56">
        <f t="shared" si="31"/>
        <v>2.1628496513688162</v>
      </c>
      <c r="W225" s="25">
        <f t="shared" si="32"/>
        <v>2.5954195816425796</v>
      </c>
      <c r="X225" s="3">
        <f t="shared" si="33"/>
        <v>2.719010990292226</v>
      </c>
      <c r="Y225" s="20">
        <f t="shared" si="34"/>
        <v>2.2766838435461225</v>
      </c>
      <c r="Z225" s="153">
        <f t="shared" si="35"/>
        <v>7335.823676533669</v>
      </c>
      <c r="AA225" s="153">
        <f t="shared" si="36"/>
        <v>6113.18639711139</v>
      </c>
      <c r="AB225" s="154">
        <f t="shared" si="37"/>
        <v>2.5954195816425796</v>
      </c>
      <c r="AC225" s="155">
        <f t="shared" si="38"/>
        <v>5822.082282963228</v>
      </c>
      <c r="AD225" s="19">
        <f t="shared" si="39"/>
        <v>2.725190560724709</v>
      </c>
    </row>
    <row r="226" spans="1:30" ht="12.75">
      <c r="A226" s="27" t="s">
        <v>72</v>
      </c>
      <c r="B226" s="27">
        <v>7</v>
      </c>
      <c r="C226" s="27">
        <v>5</v>
      </c>
      <c r="D226" s="27">
        <v>2797.95</v>
      </c>
      <c r="E226" s="106"/>
      <c r="F226" s="26">
        <f>'[12]Расч по домам'!$Y$216</f>
        <v>0.5645074709412248</v>
      </c>
      <c r="G226" s="36">
        <f>'[11]Норм по домам'!$Q$222</f>
        <v>0.45289660838058915</v>
      </c>
      <c r="H226" s="24"/>
      <c r="I226" s="24">
        <f>'[14]Расч по домам'!$M$224</f>
        <v>0.07297248727193684</v>
      </c>
      <c r="J226" s="26">
        <f>'[16]Расч по домам'!$G$224</f>
        <v>0.0280884940533672</v>
      </c>
      <c r="K226" s="36">
        <f>'[6]Расч по домам'!$H$177</f>
        <v>0</v>
      </c>
      <c r="L226" s="24">
        <f>'[6]Расч по домам'!$H$177</f>
        <v>0</v>
      </c>
      <c r="M226" s="37">
        <v>0</v>
      </c>
      <c r="N226" s="29">
        <f>'[4]Расч. по домам на электр'!$P$218</f>
        <v>0.08977936465582459</v>
      </c>
      <c r="O226" s="24">
        <f>'[8]Расчет на дерат  и дез.'!$K$218</f>
        <v>0.009207098053932345</v>
      </c>
      <c r="P226" s="24">
        <f>'[18]Расч. по домам на электр'!$P$218</f>
        <v>0.19588755651661097</v>
      </c>
      <c r="Q226" s="68">
        <v>0.5</v>
      </c>
      <c r="R226" s="25">
        <v>0</v>
      </c>
      <c r="S226" s="24">
        <f>'[25]Расч по домам на посыпку и расч'!$H$130</f>
        <v>0.01198478410146266</v>
      </c>
      <c r="T226" s="24">
        <f>'[3]Расч по домам'!$M$225</f>
        <v>0.07549386850617437</v>
      </c>
      <c r="U226" s="56">
        <f t="shared" si="30"/>
        <v>2.000817732481123</v>
      </c>
      <c r="V226" s="56">
        <f t="shared" si="31"/>
        <v>2.1008586191051792</v>
      </c>
      <c r="W226" s="25">
        <f t="shared" si="32"/>
        <v>2.521030342926215</v>
      </c>
      <c r="X226" s="3">
        <f t="shared" si="33"/>
        <v>2.6410794068750825</v>
      </c>
      <c r="Y226" s="20">
        <f t="shared" si="34"/>
        <v>2.211430125373873</v>
      </c>
      <c r="Z226" s="153">
        <f t="shared" si="35"/>
        <v>7053.716847990403</v>
      </c>
      <c r="AA226" s="153">
        <f t="shared" si="36"/>
        <v>5878.097373325336</v>
      </c>
      <c r="AB226" s="154">
        <f t="shared" si="37"/>
        <v>2.521030342926215</v>
      </c>
      <c r="AC226" s="155">
        <f t="shared" si="38"/>
        <v>5598.1879745955575</v>
      </c>
      <c r="AD226" s="19">
        <f t="shared" si="39"/>
        <v>2.647081860072526</v>
      </c>
    </row>
    <row r="227" spans="1:30" ht="12.75">
      <c r="A227" s="27" t="s">
        <v>72</v>
      </c>
      <c r="B227" s="27">
        <v>9</v>
      </c>
      <c r="C227" s="27">
        <v>5</v>
      </c>
      <c r="D227" s="27">
        <v>3350</v>
      </c>
      <c r="E227" s="106"/>
      <c r="F227" s="26">
        <f>'[12]Расч по домам'!$Y$217</f>
        <v>0.20218823320995022</v>
      </c>
      <c r="G227" s="36">
        <f>'[11]Норм по домам'!$Q$223</f>
        <v>0.4528966083805893</v>
      </c>
      <c r="H227" s="24"/>
      <c r="I227" s="24">
        <f>'[14]Расч по домам'!$M$225</f>
        <v>0.07297248727193684</v>
      </c>
      <c r="J227" s="26">
        <f>'[16]Расч по домам'!$G$225</f>
        <v>0.0280884940533672</v>
      </c>
      <c r="K227" s="36">
        <f>'[6]Расч по домам'!$H$177</f>
        <v>0</v>
      </c>
      <c r="L227" s="24">
        <f>'[6]Расч по домам'!$H$177</f>
        <v>0</v>
      </c>
      <c r="M227" s="37">
        <v>0</v>
      </c>
      <c r="N227" s="29">
        <f>'[4]Расч. по домам на электр'!$P$219</f>
        <v>0.0873290279886242</v>
      </c>
      <c r="O227" s="24">
        <f>'[8]Расчет на дерат  и дез.'!$K$219</f>
        <v>0.015986069651741295</v>
      </c>
      <c r="P227" s="24">
        <f>'[18]Расч. по домам на электр'!$P$219</f>
        <v>0.18517552454640673</v>
      </c>
      <c r="Q227" s="68">
        <v>0.5</v>
      </c>
      <c r="R227" s="25">
        <v>0</v>
      </c>
      <c r="S227" s="24">
        <f>'[25]Расч по домам на посыпку и расч'!$H$130</f>
        <v>0.01198478410146266</v>
      </c>
      <c r="T227" s="24">
        <f>'[3]Расч по домам'!$M$226</f>
        <v>0.07136551677534884</v>
      </c>
      <c r="U227" s="56">
        <f t="shared" si="30"/>
        <v>1.6279867459794273</v>
      </c>
      <c r="V227" s="56">
        <f t="shared" si="31"/>
        <v>1.7093860832783987</v>
      </c>
      <c r="W227" s="25">
        <f t="shared" si="32"/>
        <v>2.0512632999340785</v>
      </c>
      <c r="X227" s="3">
        <f t="shared" si="33"/>
        <v>2.148942504692844</v>
      </c>
      <c r="Y227" s="20">
        <f t="shared" si="34"/>
        <v>1.7993537718719987</v>
      </c>
      <c r="Z227" s="153">
        <f t="shared" si="35"/>
        <v>6871.732054779163</v>
      </c>
      <c r="AA227" s="153">
        <f t="shared" si="36"/>
        <v>5726.443378982635</v>
      </c>
      <c r="AB227" s="154">
        <f t="shared" si="37"/>
        <v>2.0512632999340785</v>
      </c>
      <c r="AC227" s="155">
        <f t="shared" si="38"/>
        <v>5453.755599031081</v>
      </c>
      <c r="AD227" s="19">
        <f t="shared" si="39"/>
        <v>2.1538264649307823</v>
      </c>
    </row>
    <row r="228" spans="1:30" ht="12.75">
      <c r="A228" s="27" t="s">
        <v>72</v>
      </c>
      <c r="B228" s="27">
        <v>11</v>
      </c>
      <c r="C228" s="27">
        <v>5</v>
      </c>
      <c r="D228" s="27">
        <v>4230.58</v>
      </c>
      <c r="E228" s="106"/>
      <c r="F228" s="26">
        <f>'[12]Расч по домам'!$Y$218</f>
        <v>0.49683703576026617</v>
      </c>
      <c r="G228" s="36">
        <f>'[11]Норм по домам'!$Q$224</f>
        <v>0.45289660838058926</v>
      </c>
      <c r="H228" s="24"/>
      <c r="I228" s="24">
        <f>'[14]Расч по домам'!$M$226</f>
        <v>0.07297248727193684</v>
      </c>
      <c r="J228" s="26">
        <f>'[16]Расч по домам'!$G$226</f>
        <v>0.0280884940533672</v>
      </c>
      <c r="K228" s="36">
        <f>'[6]Расч по домам'!$H$177</f>
        <v>0</v>
      </c>
      <c r="L228" s="24">
        <f>'[6]Расч по домам'!$H$177</f>
        <v>0</v>
      </c>
      <c r="M228" s="37">
        <v>0</v>
      </c>
      <c r="N228" s="29">
        <f>'[4]Расч. по домам на электр'!$P$220</f>
        <v>0.08844545877761416</v>
      </c>
      <c r="O228" s="24">
        <f>'[8]Расчет на дерат  и дез.'!$K$220</f>
        <v>0.009614008796272222</v>
      </c>
      <c r="P228" s="24">
        <f>'[18]Расч. по домам на электр'!$P$220</f>
        <v>0.19413644167259</v>
      </c>
      <c r="Q228" s="68">
        <v>0.5</v>
      </c>
      <c r="R228" s="25">
        <v>0</v>
      </c>
      <c r="S228" s="24">
        <f>'[25]Расч по домам на посыпку и расч'!$H$130</f>
        <v>0.01198478410146266</v>
      </c>
      <c r="T228" s="24">
        <f>'[3]Расч по домам'!$M$227</f>
        <v>0.07481899953478817</v>
      </c>
      <c r="U228" s="56">
        <f t="shared" si="30"/>
        <v>1.9297943183488866</v>
      </c>
      <c r="V228" s="56">
        <f t="shared" si="31"/>
        <v>2.026284034266331</v>
      </c>
      <c r="W228" s="25">
        <f t="shared" si="32"/>
        <v>2.431540841119597</v>
      </c>
      <c r="X228" s="3">
        <f t="shared" si="33"/>
        <v>2.5473285002205306</v>
      </c>
      <c r="Y228" s="20">
        <f t="shared" si="34"/>
        <v>2.132930562385612</v>
      </c>
      <c r="Z228" s="153">
        <f t="shared" si="35"/>
        <v>10286.828051623745</v>
      </c>
      <c r="AA228" s="153">
        <f t="shared" si="36"/>
        <v>8572.356709686455</v>
      </c>
      <c r="AB228" s="154">
        <f t="shared" si="37"/>
        <v>2.431540841119597</v>
      </c>
      <c r="AC228" s="155">
        <f t="shared" si="38"/>
        <v>8164.149247320433</v>
      </c>
      <c r="AD228" s="19">
        <f t="shared" si="39"/>
        <v>2.553117883175577</v>
      </c>
    </row>
    <row r="229" spans="1:30" ht="12.75">
      <c r="A229" s="27" t="s">
        <v>72</v>
      </c>
      <c r="B229" s="27">
        <v>13</v>
      </c>
      <c r="C229" s="27">
        <v>5</v>
      </c>
      <c r="D229" s="27">
        <v>4150.31</v>
      </c>
      <c r="E229" s="106"/>
      <c r="F229" s="26">
        <f>'[12]Расч по домам'!$Y$219</f>
        <v>0.3960681928562766</v>
      </c>
      <c r="G229" s="36">
        <f>'[11]Норм по домам'!$Q$225</f>
        <v>0.4528966083805893</v>
      </c>
      <c r="H229" s="24"/>
      <c r="I229" s="24">
        <f>'[14]Расч по домам'!$M$227</f>
        <v>0.07297248727193684</v>
      </c>
      <c r="J229" s="26">
        <f>'[16]Расч по домам'!$G$227</f>
        <v>0.0280884940533672</v>
      </c>
      <c r="K229" s="36">
        <f>'[6]Расч по домам'!$H$177</f>
        <v>0</v>
      </c>
      <c r="L229" s="24">
        <f>'[6]Расч по домам'!$H$177</f>
        <v>0</v>
      </c>
      <c r="M229" s="37">
        <v>0</v>
      </c>
      <c r="N229" s="29">
        <f>'[4]Расч. по домам на электр'!$P$221</f>
        <v>0.09037606881557664</v>
      </c>
      <c r="O229" s="24">
        <f>'[8]Расчет на дерат  и дез.'!$K$221</f>
        <v>0.009866692688819227</v>
      </c>
      <c r="P229" s="24">
        <f>'[18]Расч. по домам на электр'!$P$221</f>
        <v>0.19837410144854092</v>
      </c>
      <c r="Q229" s="68">
        <v>0.5</v>
      </c>
      <c r="R229" s="25">
        <v>0</v>
      </c>
      <c r="S229" s="24">
        <f>'[25]Расч по домам на посыпку и расч'!$H$130</f>
        <v>0.01198478410146266</v>
      </c>
      <c r="T229" s="24">
        <f>'[3]Расч по домам'!$M$228</f>
        <v>0.05096811182938923</v>
      </c>
      <c r="U229" s="56">
        <f t="shared" si="30"/>
        <v>1.8115955414459586</v>
      </c>
      <c r="V229" s="56">
        <f t="shared" si="31"/>
        <v>1.9021753185182566</v>
      </c>
      <c r="W229" s="25">
        <f t="shared" si="32"/>
        <v>2.282610382221908</v>
      </c>
      <c r="X229" s="3">
        <f t="shared" si="33"/>
        <v>2.3913061147086654</v>
      </c>
      <c r="Y229" s="20">
        <f t="shared" si="34"/>
        <v>2.002289808966586</v>
      </c>
      <c r="Z229" s="153">
        <f t="shared" si="35"/>
        <v>9473.540695439408</v>
      </c>
      <c r="AA229" s="153">
        <f t="shared" si="36"/>
        <v>7894.617246199507</v>
      </c>
      <c r="AB229" s="154">
        <f t="shared" si="37"/>
        <v>2.282610382221908</v>
      </c>
      <c r="AC229" s="155">
        <f t="shared" si="38"/>
        <v>7518.683091618577</v>
      </c>
      <c r="AD229" s="19">
        <f t="shared" si="39"/>
        <v>2.396740901333003</v>
      </c>
    </row>
    <row r="230" spans="1:30" ht="12.75">
      <c r="A230" s="27" t="s">
        <v>72</v>
      </c>
      <c r="B230" s="27">
        <v>23</v>
      </c>
      <c r="C230" s="27">
        <v>5</v>
      </c>
      <c r="D230" s="27">
        <v>3033</v>
      </c>
      <c r="E230" s="106"/>
      <c r="F230" s="26">
        <f>'[12]Расч по домам'!$Y$220</f>
        <v>0.32324265418177817</v>
      </c>
      <c r="G230" s="36">
        <f>'[11]Норм по домам'!$Q$226</f>
        <v>0.4528966083805893</v>
      </c>
      <c r="H230" s="24"/>
      <c r="I230" s="24">
        <f>'[14]Расч по домам'!$M$228</f>
        <v>0.07297248727193684</v>
      </c>
      <c r="J230" s="26">
        <f>'[16]Расч по домам'!$G$228</f>
        <v>0.0280884940533672</v>
      </c>
      <c r="K230" s="36">
        <f>'[6]Расч по домам'!$H$177</f>
        <v>0</v>
      </c>
      <c r="L230" s="24">
        <f>'[6]Расч по домам'!$H$177</f>
        <v>0</v>
      </c>
      <c r="M230" s="37">
        <v>0</v>
      </c>
      <c r="N230" s="29">
        <f>'[4]Расч. по домам на электр'!$P$222</f>
        <v>0.08887677903047816</v>
      </c>
      <c r="O230" s="24">
        <f>'[8]Расчет на дерат  и дез.'!$K$222</f>
        <v>0.002283217936036927</v>
      </c>
      <c r="P230" s="24">
        <f>'[18]Расч. по домам на электр'!$P$222</f>
        <v>0.1808195315077532</v>
      </c>
      <c r="Q230" s="68">
        <v>0.5</v>
      </c>
      <c r="R230" s="25">
        <v>0</v>
      </c>
      <c r="S230" s="24">
        <f>'[25]Расч по домам на посыпку и расч'!$H$130</f>
        <v>0.01198478410146266</v>
      </c>
      <c r="T230" s="24">
        <f>'[3]Расч по домам'!$M$229</f>
        <v>0.07549397228637413</v>
      </c>
      <c r="U230" s="56">
        <f t="shared" si="30"/>
        <v>1.7366585287497767</v>
      </c>
      <c r="V230" s="56">
        <f t="shared" si="31"/>
        <v>1.8234914551872656</v>
      </c>
      <c r="W230" s="25">
        <f t="shared" si="32"/>
        <v>2.188189746224719</v>
      </c>
      <c r="X230" s="3">
        <f t="shared" si="33"/>
        <v>2.292389257949705</v>
      </c>
      <c r="Y230" s="20">
        <f t="shared" si="34"/>
        <v>1.919464689670806</v>
      </c>
      <c r="Z230" s="153">
        <f t="shared" si="35"/>
        <v>6636.779500299573</v>
      </c>
      <c r="AA230" s="153">
        <f t="shared" si="36"/>
        <v>5530.649583582976</v>
      </c>
      <c r="AB230" s="154">
        <f t="shared" si="37"/>
        <v>2.188189746224719</v>
      </c>
      <c r="AC230" s="155">
        <f t="shared" si="38"/>
        <v>5267.2853176980725</v>
      </c>
      <c r="AD230" s="19">
        <f t="shared" si="39"/>
        <v>2.297599233535955</v>
      </c>
    </row>
    <row r="231" spans="1:30" ht="12.75">
      <c r="A231" s="27" t="s">
        <v>72</v>
      </c>
      <c r="B231" s="27">
        <v>25</v>
      </c>
      <c r="C231" s="27">
        <v>5</v>
      </c>
      <c r="D231" s="27">
        <v>3063.32</v>
      </c>
      <c r="E231" s="106"/>
      <c r="F231" s="26">
        <f>'[12]Расч по домам'!$Y$221</f>
        <v>0.4824119502587606</v>
      </c>
      <c r="G231" s="36">
        <f>'[11]Норм по домам'!$Q$227</f>
        <v>0.4528966083805893</v>
      </c>
      <c r="H231" s="24"/>
      <c r="I231" s="24">
        <f>'[14]Расч по домам'!$M$229</f>
        <v>0.07297248727193684</v>
      </c>
      <c r="J231" s="26">
        <f>'[16]Расч по домам'!$G$229</f>
        <v>0.0280884940533672</v>
      </c>
      <c r="K231" s="36">
        <f>'[6]Расч по домам'!$H$177</f>
        <v>0</v>
      </c>
      <c r="L231" s="24">
        <f>'[6]Расч по домам'!$H$177</f>
        <v>0</v>
      </c>
      <c r="M231" s="37">
        <v>0</v>
      </c>
      <c r="N231" s="29">
        <f>'[4]Расч. по домам на электр'!$P$223</f>
        <v>0.08677882040320904</v>
      </c>
      <c r="O231" s="24">
        <f>'[8]Расчет на дерат  и дез.'!$K$223</f>
        <v>0.004521238394944047</v>
      </c>
      <c r="P231" s="24">
        <f>'[18]Расч. по домам на электр'!$P$223</f>
        <v>0.17896902368776815</v>
      </c>
      <c r="Q231" s="68">
        <v>0.5</v>
      </c>
      <c r="R231" s="25">
        <v>0</v>
      </c>
      <c r="S231" s="24">
        <f>'[25]Расч по домам на посыпку и расч'!$H$130</f>
        <v>0.01198478410146266</v>
      </c>
      <c r="T231" s="24">
        <f>'[3]Расч по домам'!$M$230</f>
        <v>0.07357180718013022</v>
      </c>
      <c r="U231" s="56">
        <f t="shared" si="30"/>
        <v>1.8921952137321678</v>
      </c>
      <c r="V231" s="56">
        <f t="shared" si="31"/>
        <v>1.9868049744187763</v>
      </c>
      <c r="W231" s="25">
        <f t="shared" si="32"/>
        <v>2.3841659693025314</v>
      </c>
      <c r="X231" s="3">
        <f t="shared" si="33"/>
        <v>2.4976976821264616</v>
      </c>
      <c r="Y231" s="20">
        <f t="shared" si="34"/>
        <v>2.0913736572829227</v>
      </c>
      <c r="Z231" s="153">
        <f t="shared" si="35"/>
        <v>7303.463297083831</v>
      </c>
      <c r="AA231" s="153">
        <f t="shared" si="36"/>
        <v>6086.219414236526</v>
      </c>
      <c r="AB231" s="154">
        <f t="shared" si="37"/>
        <v>2.3841659693025314</v>
      </c>
      <c r="AC231" s="155">
        <f t="shared" si="38"/>
        <v>5796.399442130025</v>
      </c>
      <c r="AD231" s="19">
        <f t="shared" si="39"/>
        <v>2.5033742677676583</v>
      </c>
    </row>
    <row r="232" spans="1:30" ht="12.75">
      <c r="A232" s="27" t="s">
        <v>72</v>
      </c>
      <c r="B232" s="27">
        <v>27</v>
      </c>
      <c r="C232" s="27">
        <v>5</v>
      </c>
      <c r="D232" s="27">
        <v>3512.56</v>
      </c>
      <c r="E232" s="106"/>
      <c r="F232" s="26">
        <f>'[12]Расч по домам'!$Y$222</f>
        <v>0.3551638493102846</v>
      </c>
      <c r="G232" s="36">
        <f>'[11]Норм по домам'!$Q$228</f>
        <v>0.45289660838058926</v>
      </c>
      <c r="H232" s="24"/>
      <c r="I232" s="24">
        <f>'[14]Расч по домам'!$M$230</f>
        <v>0.07297248727193684</v>
      </c>
      <c r="J232" s="26">
        <f>'[16]Расч по домам'!$G$230</f>
        <v>0.0280884940533672</v>
      </c>
      <c r="K232" s="36">
        <f>'[6]Расч по домам'!$H$177</f>
        <v>0</v>
      </c>
      <c r="L232" s="24">
        <f>'[6]Расч по домам'!$H$177</f>
        <v>0</v>
      </c>
      <c r="M232" s="37">
        <v>0</v>
      </c>
      <c r="N232" s="29">
        <f>'[4]Расч. по домам на электр'!$P$224</f>
        <v>0.08606511052369611</v>
      </c>
      <c r="O232" s="24">
        <f>'[8]Расчет на дерат  и дез.'!$K$224</f>
        <v>0.000920031733740254</v>
      </c>
      <c r="P232" s="24">
        <f>'[18]Расч. по домам на электр'!$P$224</f>
        <v>0.17509920064408532</v>
      </c>
      <c r="Q232" s="68">
        <v>0.5</v>
      </c>
      <c r="R232" s="25">
        <v>0</v>
      </c>
      <c r="S232" s="24">
        <f>'[25]Расч по домам на посыпку и расч'!$H$130</f>
        <v>0.01198478410146266</v>
      </c>
      <c r="T232" s="24">
        <f>'[3]Расч по домам'!$M$231</f>
        <v>0.0719809739234893</v>
      </c>
      <c r="U232" s="56">
        <f t="shared" si="30"/>
        <v>1.7551715399426515</v>
      </c>
      <c r="V232" s="56">
        <f t="shared" si="31"/>
        <v>1.8429301169397843</v>
      </c>
      <c r="W232" s="25">
        <f t="shared" si="32"/>
        <v>2.211516140327741</v>
      </c>
      <c r="X232" s="3">
        <f t="shared" si="33"/>
        <v>2.3168264327243002</v>
      </c>
      <c r="Y232" s="20">
        <f t="shared" si="34"/>
        <v>1.9399264388839834</v>
      </c>
      <c r="Z232" s="153">
        <f t="shared" si="35"/>
        <v>7768.08313386961</v>
      </c>
      <c r="AA232" s="153">
        <f t="shared" si="36"/>
        <v>6473.402611558008</v>
      </c>
      <c r="AB232" s="154">
        <f t="shared" si="37"/>
        <v>2.211516140327741</v>
      </c>
      <c r="AC232" s="155">
        <f t="shared" si="38"/>
        <v>6165.14534434096</v>
      </c>
      <c r="AD232" s="19">
        <f t="shared" si="39"/>
        <v>2.3220919473441284</v>
      </c>
    </row>
    <row r="233" spans="1:30" ht="12.75">
      <c r="A233" s="27" t="s">
        <v>72</v>
      </c>
      <c r="B233" s="27">
        <v>29</v>
      </c>
      <c r="C233" s="27">
        <v>5</v>
      </c>
      <c r="D233" s="27">
        <v>2814.98</v>
      </c>
      <c r="E233" s="106"/>
      <c r="F233" s="26">
        <f>'[12]Расч по домам'!$Y$223</f>
        <v>0.7619319519996589</v>
      </c>
      <c r="G233" s="36">
        <f>'[11]Норм по домам'!$Q$229</f>
        <v>0.4528966083805893</v>
      </c>
      <c r="H233" s="24"/>
      <c r="I233" s="24">
        <f>'[14]Расч по домам'!$M$231</f>
        <v>0.07297248727193684</v>
      </c>
      <c r="J233" s="26">
        <f>'[16]Расч по домам'!$G$231</f>
        <v>0.0280884940533672</v>
      </c>
      <c r="K233" s="36">
        <f>'[6]Расч по домам'!$H$177</f>
        <v>0</v>
      </c>
      <c r="L233" s="24">
        <f>'[6]Расч по домам'!$H$177</f>
        <v>0</v>
      </c>
      <c r="M233" s="37">
        <v>0</v>
      </c>
      <c r="N233" s="29">
        <f>'[4]Расч. по домам на электр'!$P$225</f>
        <v>0.08929456936349957</v>
      </c>
      <c r="O233" s="24">
        <f>'[8]Расчет на дерат  и дез.'!$K$225</f>
        <v>0.009577806355048112</v>
      </c>
      <c r="P233" s="24">
        <f>'[18]Расч. по домам на электр'!$P$225</f>
        <v>0.19482979267980546</v>
      </c>
      <c r="Q233" s="68">
        <v>0.5</v>
      </c>
      <c r="R233" s="25">
        <v>0</v>
      </c>
      <c r="S233" s="24">
        <f>'[25]Расч по домам на посыпку и расч'!$H$130</f>
        <v>0.01198478410146266</v>
      </c>
      <c r="T233" s="24">
        <f>'[3]Расч по домам'!$M$232</f>
        <v>0.07508621278047947</v>
      </c>
      <c r="U233" s="56">
        <f t="shared" si="30"/>
        <v>2.196662706985848</v>
      </c>
      <c r="V233" s="56">
        <f t="shared" si="31"/>
        <v>2.3064958423351403</v>
      </c>
      <c r="W233" s="25">
        <f t="shared" si="32"/>
        <v>2.767795010802168</v>
      </c>
      <c r="X233" s="3">
        <f t="shared" si="33"/>
        <v>2.8995947732213194</v>
      </c>
      <c r="Y233" s="20">
        <f t="shared" si="34"/>
        <v>2.4278903603527793</v>
      </c>
      <c r="Z233" s="153">
        <f t="shared" si="35"/>
        <v>7791.287599507887</v>
      </c>
      <c r="AA233" s="153">
        <f t="shared" si="36"/>
        <v>6492.739666256573</v>
      </c>
      <c r="AB233" s="154">
        <f t="shared" si="37"/>
        <v>2.767795010802168</v>
      </c>
      <c r="AC233" s="155">
        <f t="shared" si="38"/>
        <v>6183.5615869110225</v>
      </c>
      <c r="AD233" s="19">
        <f t="shared" si="39"/>
        <v>2.9061847613422764</v>
      </c>
    </row>
    <row r="234" spans="1:30" ht="12.75">
      <c r="A234" s="27" t="s">
        <v>72</v>
      </c>
      <c r="B234" s="27">
        <v>31</v>
      </c>
      <c r="C234" s="27">
        <v>9</v>
      </c>
      <c r="D234" s="27">
        <v>4024.72</v>
      </c>
      <c r="E234" s="106"/>
      <c r="F234" s="26">
        <f>'[12]Расч по домам'!$Y$224</f>
        <v>0.4109663811180239</v>
      </c>
      <c r="G234" s="36">
        <f>'[11]Норм по домам'!$Q$230</f>
        <v>0.4587966083805892</v>
      </c>
      <c r="H234" s="24"/>
      <c r="I234" s="24">
        <f>'[14]Расч по домам'!$M$232</f>
        <v>0.07297248727193684</v>
      </c>
      <c r="J234" s="26">
        <f>'[16]Расч по домам'!$G$232</f>
        <v>0.0280884940533672</v>
      </c>
      <c r="K234" s="36">
        <f>'[17]Расч по домам'!$H$232</f>
        <v>0.3183193677271795</v>
      </c>
      <c r="L234" s="24">
        <f>'[15]Расч по домам'!$J$232</f>
        <v>0.3745602178536644</v>
      </c>
      <c r="M234" s="37">
        <f>'[10]Расч по домам'!$J$232</f>
        <v>0.20343327810744952</v>
      </c>
      <c r="N234" s="29">
        <f>'[4]Расч. по домам на электр'!$P$226</f>
        <v>0.0720404766356653</v>
      </c>
      <c r="O234" s="24">
        <f>'[8]Расчет на дерат  и дез.'!$K$226</f>
        <v>0.024719525002153363</v>
      </c>
      <c r="P234" s="24">
        <f>'[18]Расч. по домам на электр'!$P$226</f>
        <v>0.20943642275372648</v>
      </c>
      <c r="Q234" s="68">
        <v>0.5</v>
      </c>
      <c r="R234" s="25">
        <v>0</v>
      </c>
      <c r="S234" s="24">
        <f>'[25]Расч по домам на посыпку и расч'!$H$130</f>
        <v>0.01198478410146266</v>
      </c>
      <c r="T234" s="24">
        <f>'[3]Расч по домам'!$M$233</f>
        <v>0.06295865609840309</v>
      </c>
      <c r="U234" s="56">
        <f t="shared" si="30"/>
        <v>2.748276699103622</v>
      </c>
      <c r="V234" s="56">
        <f t="shared" si="31"/>
        <v>2.885690534058803</v>
      </c>
      <c r="W234" s="25">
        <f t="shared" si="32"/>
        <v>3.4628286408705633</v>
      </c>
      <c r="X234" s="3">
        <f t="shared" si="33"/>
        <v>3.6277252428167808</v>
      </c>
      <c r="Y234" s="20">
        <f t="shared" si="34"/>
        <v>3.0375689832197925</v>
      </c>
      <c r="Z234" s="153">
        <f t="shared" si="35"/>
        <v>13936.915687484572</v>
      </c>
      <c r="AA234" s="153">
        <f t="shared" si="36"/>
        <v>11614.096406237144</v>
      </c>
      <c r="AB234" s="154">
        <f t="shared" si="37"/>
        <v>2.3334744326233134</v>
      </c>
      <c r="AC234" s="155">
        <f t="shared" si="38"/>
        <v>11061.044196416327</v>
      </c>
      <c r="AD234" s="19">
        <f t="shared" si="39"/>
        <v>3.6359700729140916</v>
      </c>
    </row>
    <row r="235" spans="1:30" ht="12.75">
      <c r="A235" s="27" t="s">
        <v>72</v>
      </c>
      <c r="B235" s="27">
        <v>33</v>
      </c>
      <c r="C235" s="27">
        <v>9</v>
      </c>
      <c r="D235" s="27">
        <v>5983.53</v>
      </c>
      <c r="E235" s="106"/>
      <c r="F235" s="26">
        <f>'[12]Расч по домам'!$Y$225</f>
        <v>0.40707535111436455</v>
      </c>
      <c r="G235" s="36">
        <f>'[11]Норм по домам'!$Q$231</f>
        <v>0.4587966083805893</v>
      </c>
      <c r="H235" s="24"/>
      <c r="I235" s="24">
        <f>'[14]Расч по домам'!$M$233</f>
        <v>0.07297248727193684</v>
      </c>
      <c r="J235" s="26">
        <f>'[16]Расч по домам'!$G$233</f>
        <v>0.0280884940533672</v>
      </c>
      <c r="K235" s="36">
        <f>'[17]Расч по домам'!$H$233</f>
        <v>0.3183193677271795</v>
      </c>
      <c r="L235" s="24">
        <f>'[15]Расч по домам'!$J$233</f>
        <v>0.3778806348394665</v>
      </c>
      <c r="M235" s="37">
        <f>'[10]Расч по домам'!$J$233</f>
        <v>0.238</v>
      </c>
      <c r="N235" s="29">
        <f>'[4]Расч. по домам на электр'!$P$227</f>
        <v>0.07229116062987853</v>
      </c>
      <c r="O235" s="24">
        <f>'[8]Расчет на дерат  и дез.'!$K$227</f>
        <v>0.024844308738598567</v>
      </c>
      <c r="P235" s="24">
        <f>'[18]Расч. по домам на электр'!$P$227</f>
        <v>0.2112578235008193</v>
      </c>
      <c r="Q235" s="68">
        <v>0.5</v>
      </c>
      <c r="R235" s="25">
        <v>0</v>
      </c>
      <c r="S235" s="24">
        <f>'[25]Расч по домам на посыпку и расч'!$H$130</f>
        <v>0.01198478410146266</v>
      </c>
      <c r="T235" s="24">
        <f>'[3]Расч по домам'!$M$234</f>
        <v>0.06350618714264952</v>
      </c>
      <c r="U235" s="56">
        <f t="shared" si="30"/>
        <v>2.785017207500313</v>
      </c>
      <c r="V235" s="56">
        <f t="shared" si="31"/>
        <v>2.9242680678753286</v>
      </c>
      <c r="W235" s="25">
        <f t="shared" si="32"/>
        <v>3.5091216814503943</v>
      </c>
      <c r="X235" s="3">
        <f t="shared" si="33"/>
        <v>3.676222713900413</v>
      </c>
      <c r="Y235" s="20">
        <f t="shared" si="34"/>
        <v>3.0781769135529777</v>
      </c>
      <c r="Z235" s="153">
        <f t="shared" si="35"/>
        <v>20996.934854608877</v>
      </c>
      <c r="AA235" s="153">
        <f t="shared" si="36"/>
        <v>17497.445712174063</v>
      </c>
      <c r="AB235" s="154">
        <f t="shared" si="37"/>
        <v>2.33202967821642</v>
      </c>
      <c r="AC235" s="155">
        <f t="shared" si="38"/>
        <v>16664.234011594344</v>
      </c>
      <c r="AD235" s="19">
        <f t="shared" si="39"/>
        <v>3.684577765522914</v>
      </c>
    </row>
    <row r="236" spans="1:30" ht="12.75">
      <c r="A236" s="27" t="s">
        <v>72</v>
      </c>
      <c r="B236" s="27">
        <v>41</v>
      </c>
      <c r="C236" s="27">
        <v>9</v>
      </c>
      <c r="D236" s="27">
        <v>8677.81</v>
      </c>
      <c r="E236" s="106"/>
      <c r="F236" s="26">
        <f>'[12]Расч по домам'!$Y$226</f>
        <v>0.1992653280339932</v>
      </c>
      <c r="G236" s="36">
        <f>'[11]Норм по домам'!$Q$232</f>
        <v>0.4587966083805893</v>
      </c>
      <c r="H236" s="24"/>
      <c r="I236" s="24">
        <f>'[14]Расч по домам'!$M$234</f>
        <v>0.07297248727193682</v>
      </c>
      <c r="J236" s="26">
        <f>'[16]Расч по домам'!$G$234</f>
        <v>0.0280884940533672</v>
      </c>
      <c r="K236" s="36">
        <f>'[17]Расч по домам'!$H$234</f>
        <v>0.3183193677271795</v>
      </c>
      <c r="L236" s="24">
        <v>0</v>
      </c>
      <c r="M236" s="37">
        <v>0</v>
      </c>
      <c r="N236" s="29">
        <f>'[4]Расч. по домам на электр'!$P$228</f>
        <v>0.06651894776992764</v>
      </c>
      <c r="O236" s="24">
        <f>'[8]Расчет на дерат  и дез.'!$K$228</f>
        <v>0.00038863203965055696</v>
      </c>
      <c r="P236" s="24">
        <f>'[18]Расч. по домам на электр'!$P$228</f>
        <v>0.2168329664451622</v>
      </c>
      <c r="Q236" s="68">
        <v>0.5</v>
      </c>
      <c r="R236" s="25">
        <v>0</v>
      </c>
      <c r="S236" s="24">
        <f>'[25]Расч по домам на посыпку и расч'!$H$130</f>
        <v>0.01198478410146266</v>
      </c>
      <c r="T236" s="24">
        <f>'[3]Расч по домам'!$M$235</f>
        <v>0.057939671240767786</v>
      </c>
      <c r="U236" s="56">
        <f t="shared" si="30"/>
        <v>1.931107287064037</v>
      </c>
      <c r="V236" s="56">
        <f t="shared" si="31"/>
        <v>2.0276626514172387</v>
      </c>
      <c r="W236" s="25">
        <f t="shared" si="32"/>
        <v>2.4331951817006865</v>
      </c>
      <c r="X236" s="3">
        <f t="shared" si="33"/>
        <v>2.549061618924529</v>
      </c>
      <c r="Y236" s="20">
        <f t="shared" si="34"/>
        <v>2.1343817383339356</v>
      </c>
      <c r="Z236" s="153">
        <f t="shared" si="35"/>
        <v>21114.805479714032</v>
      </c>
      <c r="AA236" s="153">
        <f t="shared" si="36"/>
        <v>17595.67123309503</v>
      </c>
      <c r="AB236" s="154">
        <f t="shared" si="37"/>
        <v>2.03211277836444</v>
      </c>
      <c r="AC236" s="164">
        <f t="shared" si="38"/>
        <v>16757.78212675717</v>
      </c>
      <c r="AD236" s="19">
        <f t="shared" si="39"/>
        <v>2.554854940785721</v>
      </c>
    </row>
    <row r="237" spans="1:30" ht="12.75">
      <c r="A237" s="27" t="s">
        <v>72</v>
      </c>
      <c r="B237" s="27">
        <v>43</v>
      </c>
      <c r="C237" s="27">
        <v>5</v>
      </c>
      <c r="D237" s="27">
        <v>2821</v>
      </c>
      <c r="E237" s="106"/>
      <c r="F237" s="26">
        <f>'[12]Расч по домам'!$Y$227</f>
        <v>0.5766407927685218</v>
      </c>
      <c r="G237" s="36">
        <f>'[11]Норм по домам'!$Q$233</f>
        <v>0.4528966083805892</v>
      </c>
      <c r="H237" s="24"/>
      <c r="I237" s="24">
        <f>'[14]Расч по домам'!$M$235</f>
        <v>0.07297248727193682</v>
      </c>
      <c r="J237" s="37">
        <f>'[16]Расч по домам'!$G$235</f>
        <v>0.0280884940533672</v>
      </c>
      <c r="K237" s="36">
        <f>'[6]Расч по домам'!$H$177</f>
        <v>0</v>
      </c>
      <c r="L237" s="24">
        <f>'[6]Расч по домам'!$H$177</f>
        <v>0</v>
      </c>
      <c r="M237" s="37">
        <v>0</v>
      </c>
      <c r="N237" s="29">
        <f>'[4]Расч. по домам на электр'!$P$229</f>
        <v>0.08908365975185262</v>
      </c>
      <c r="O237" s="24">
        <f>'[8]Расчет на дерат  и дез.'!$K$229</f>
        <v>0.009557367363818977</v>
      </c>
      <c r="P237" s="24">
        <f>'[18]Расч. по домам на электр'!$P$229</f>
        <v>0.19436961378870093</v>
      </c>
      <c r="Q237" s="68">
        <v>0.5</v>
      </c>
      <c r="R237" s="25">
        <v>0</v>
      </c>
      <c r="S237" s="24">
        <f>'[25]Расч по домам на посыпку и расч'!$H$130</f>
        <v>0.01198478410146266</v>
      </c>
      <c r="T237" s="24">
        <f>'[3]Расч по домам'!$M$236</f>
        <v>0.07490886264496223</v>
      </c>
      <c r="U237" s="56">
        <f t="shared" si="30"/>
        <v>2.0105026701252124</v>
      </c>
      <c r="V237" s="56">
        <f t="shared" si="31"/>
        <v>2.1110278036314734</v>
      </c>
      <c r="W237" s="25">
        <f t="shared" si="32"/>
        <v>2.533233364357768</v>
      </c>
      <c r="X237" s="3">
        <f t="shared" si="33"/>
        <v>2.6538635245652804</v>
      </c>
      <c r="Y237" s="20">
        <f t="shared" si="34"/>
        <v>2.2221345301383932</v>
      </c>
      <c r="Z237" s="153">
        <f t="shared" si="35"/>
        <v>7146.251320853264</v>
      </c>
      <c r="AA237" s="153">
        <f t="shared" si="36"/>
        <v>5955.209434044386</v>
      </c>
      <c r="AB237" s="154">
        <f t="shared" si="37"/>
        <v>2.533233364357768</v>
      </c>
      <c r="AC237" s="155">
        <f t="shared" si="38"/>
        <v>5671.628032423224</v>
      </c>
      <c r="AD237" s="19">
        <f t="shared" si="39"/>
        <v>2.6598950325756565</v>
      </c>
    </row>
    <row r="238" spans="1:30" ht="13.5" thickBot="1">
      <c r="A238" s="27" t="s">
        <v>72</v>
      </c>
      <c r="B238" s="27">
        <v>47</v>
      </c>
      <c r="C238" s="27">
        <v>5</v>
      </c>
      <c r="D238" s="27">
        <v>4207.6</v>
      </c>
      <c r="E238" s="89"/>
      <c r="F238" s="24">
        <f>'[12]Расч по домам'!$Y$228</f>
        <v>0.40915506184364797</v>
      </c>
      <c r="G238" s="29">
        <f>'[11]Норм по домам'!$Q$234</f>
        <v>0.4528966083805892</v>
      </c>
      <c r="H238" s="24"/>
      <c r="I238" s="24">
        <f>'[14]Расч по домам'!$M$236</f>
        <v>0.07297248727193684</v>
      </c>
      <c r="J238" s="37">
        <f>'[16]Расч по домам'!$G$236</f>
        <v>0.0280884940533672</v>
      </c>
      <c r="K238" s="36">
        <f>'[6]Расч по домам'!$H$177</f>
        <v>0</v>
      </c>
      <c r="L238" s="24">
        <f>'[6]Расч по домам'!$H$177</f>
        <v>0</v>
      </c>
      <c r="M238" s="24">
        <v>0</v>
      </c>
      <c r="N238" s="93">
        <f>'[4]Расч. по домам на электр'!$P$230</f>
        <v>0.08894176991295376</v>
      </c>
      <c r="O238" s="22">
        <f>'[8]Расчет на дерат  и дез.'!$K$230</f>
        <v>0.009644571727350507</v>
      </c>
      <c r="P238" s="22">
        <f>'[18]Расч. по домам на электр'!$P$230</f>
        <v>0.19522583709332697</v>
      </c>
      <c r="Q238" s="68">
        <v>0.5</v>
      </c>
      <c r="R238" s="25">
        <v>0</v>
      </c>
      <c r="S238" s="24">
        <f>'[25]Расч по домам на посыпку и расч'!$H$130</f>
        <v>0.01198478410146266</v>
      </c>
      <c r="T238" s="22">
        <f>'[3]Расч по домам'!$M$237</f>
        <v>0.07523884587983852</v>
      </c>
      <c r="U238" s="56">
        <f t="shared" si="30"/>
        <v>1.8441484602644738</v>
      </c>
      <c r="V238" s="56">
        <f t="shared" si="31"/>
        <v>1.9363558832776975</v>
      </c>
      <c r="W238" s="25">
        <f t="shared" si="32"/>
        <v>2.3236270599332367</v>
      </c>
      <c r="X238" s="3">
        <f t="shared" si="33"/>
        <v>2.4342759675491052</v>
      </c>
      <c r="Y238" s="20">
        <f t="shared" si="34"/>
        <v>2.038269350818629</v>
      </c>
      <c r="Z238" s="153">
        <f t="shared" si="35"/>
        <v>9776.893217375087</v>
      </c>
      <c r="AA238" s="153">
        <f t="shared" si="36"/>
        <v>8147.41101447924</v>
      </c>
      <c r="AB238" s="154">
        <f t="shared" si="37"/>
        <v>2.3236270599332367</v>
      </c>
      <c r="AC238" s="155">
        <f t="shared" si="38"/>
        <v>7759.439061408801</v>
      </c>
      <c r="AD238" s="19">
        <f t="shared" si="39"/>
        <v>2.4398084129298985</v>
      </c>
    </row>
    <row r="239" spans="1:30" ht="12.75">
      <c r="A239" s="166" t="s">
        <v>19</v>
      </c>
      <c r="B239" s="27"/>
      <c r="C239" s="110"/>
      <c r="D239" s="148">
        <f>SUM(D181:D238)</f>
        <v>224243.62000000005</v>
      </c>
      <c r="E239" s="109"/>
      <c r="F239" s="110"/>
      <c r="G239" s="110"/>
      <c r="H239" s="110"/>
      <c r="I239" s="110"/>
      <c r="J239" s="111"/>
      <c r="K239" s="112"/>
      <c r="L239" s="108"/>
      <c r="M239" s="149"/>
      <c r="N239" s="113"/>
      <c r="O239" s="108"/>
      <c r="P239" s="108"/>
      <c r="Q239" s="108"/>
      <c r="R239" s="108"/>
      <c r="S239" s="24"/>
      <c r="T239" s="114"/>
      <c r="U239" s="114"/>
      <c r="V239" s="111"/>
      <c r="W239" s="25"/>
      <c r="X239" s="159"/>
      <c r="Y239" s="160"/>
      <c r="Z239" s="153"/>
      <c r="AA239" s="153">
        <f t="shared" si="36"/>
        <v>0</v>
      </c>
      <c r="AB239" s="154"/>
      <c r="AC239" s="155">
        <f t="shared" si="38"/>
        <v>0</v>
      </c>
      <c r="AD239" s="19">
        <f t="shared" si="39"/>
        <v>0</v>
      </c>
    </row>
    <row r="240" spans="1:30" ht="3" customHeight="1" thickBot="1">
      <c r="A240" s="27"/>
      <c r="B240" s="27"/>
      <c r="C240" s="27"/>
      <c r="D240" s="27"/>
      <c r="E240" s="27"/>
      <c r="F240" s="27"/>
      <c r="G240" s="27"/>
      <c r="H240" s="27"/>
      <c r="I240" s="27"/>
      <c r="J240" s="53"/>
      <c r="K240" s="115"/>
      <c r="L240" s="27"/>
      <c r="M240" s="116"/>
      <c r="N240" s="94"/>
      <c r="O240" s="27"/>
      <c r="P240" s="27"/>
      <c r="Q240" s="27"/>
      <c r="R240" s="27"/>
      <c r="S240" s="24">
        <v>0</v>
      </c>
      <c r="T240" s="27"/>
      <c r="U240" s="27"/>
      <c r="V240" s="53"/>
      <c r="W240" s="25"/>
      <c r="X240" s="3"/>
      <c r="Y240" s="161"/>
      <c r="Z240" s="153">
        <f t="shared" si="35"/>
        <v>0</v>
      </c>
      <c r="AA240" s="153">
        <f t="shared" si="36"/>
        <v>0</v>
      </c>
      <c r="AB240" s="154">
        <f t="shared" si="37"/>
        <v>0</v>
      </c>
      <c r="AC240" s="155">
        <f t="shared" si="38"/>
        <v>0</v>
      </c>
      <c r="AD240" s="19">
        <f t="shared" si="39"/>
        <v>0</v>
      </c>
    </row>
    <row r="241" spans="1:30" ht="13.5" hidden="1" thickBot="1">
      <c r="A241" s="27"/>
      <c r="B241" s="27"/>
      <c r="C241" s="27"/>
      <c r="D241" s="27"/>
      <c r="E241" s="27"/>
      <c r="F241" s="27"/>
      <c r="G241" s="27"/>
      <c r="H241" s="27"/>
      <c r="I241" s="27"/>
      <c r="J241" s="53"/>
      <c r="K241" s="115"/>
      <c r="L241" s="27"/>
      <c r="M241" s="116"/>
      <c r="N241" s="94"/>
      <c r="O241" s="27"/>
      <c r="P241" s="27"/>
      <c r="Q241" s="27"/>
      <c r="R241" s="27"/>
      <c r="S241" s="24">
        <v>0</v>
      </c>
      <c r="T241" s="27"/>
      <c r="U241" s="27"/>
      <c r="V241" s="53"/>
      <c r="W241" s="25"/>
      <c r="X241" s="3"/>
      <c r="Y241" s="161"/>
      <c r="Z241" s="153">
        <f t="shared" si="35"/>
        <v>0</v>
      </c>
      <c r="AA241" s="153">
        <f t="shared" si="36"/>
        <v>0</v>
      </c>
      <c r="AB241" s="154">
        <f t="shared" si="37"/>
        <v>0</v>
      </c>
      <c r="AC241" s="155">
        <f t="shared" si="38"/>
        <v>0</v>
      </c>
      <c r="AD241" s="19">
        <f t="shared" si="39"/>
        <v>0</v>
      </c>
    </row>
    <row r="242" spans="1:30" ht="13.5" hidden="1" thickBot="1">
      <c r="A242" s="42"/>
      <c r="B242" s="42"/>
      <c r="C242" s="42"/>
      <c r="D242" s="44"/>
      <c r="E242" s="44"/>
      <c r="F242" s="45"/>
      <c r="G242" s="46"/>
      <c r="H242" s="47"/>
      <c r="I242" s="47"/>
      <c r="J242" s="103"/>
      <c r="K242" s="49"/>
      <c r="L242" s="50"/>
      <c r="M242" s="51"/>
      <c r="N242" s="52"/>
      <c r="O242" s="50"/>
      <c r="P242" s="50"/>
      <c r="Q242" s="50"/>
      <c r="R242" s="27"/>
      <c r="S242" s="24">
        <v>0</v>
      </c>
      <c r="T242" s="50"/>
      <c r="U242" s="53"/>
      <c r="V242" s="53"/>
      <c r="W242" s="25"/>
      <c r="X242" s="3">
        <v>20</v>
      </c>
      <c r="Y242" s="20">
        <v>20</v>
      </c>
      <c r="Z242" s="153">
        <f t="shared" si="35"/>
        <v>0</v>
      </c>
      <c r="AA242" s="153">
        <f t="shared" si="36"/>
        <v>0</v>
      </c>
      <c r="AB242" s="154">
        <f t="shared" si="37"/>
        <v>0</v>
      </c>
      <c r="AC242" s="155">
        <f t="shared" si="38"/>
        <v>0</v>
      </c>
      <c r="AD242" s="19">
        <f t="shared" si="39"/>
        <v>0</v>
      </c>
    </row>
    <row r="243" spans="1:30" ht="13.5" hidden="1" thickBot="1">
      <c r="A243" s="167"/>
      <c r="B243" s="464"/>
      <c r="C243" s="485"/>
      <c r="D243" s="486"/>
      <c r="E243" s="486"/>
      <c r="F243" s="487"/>
      <c r="G243" s="488"/>
      <c r="H243" s="489"/>
      <c r="I243" s="489"/>
      <c r="J243" s="489"/>
      <c r="K243" s="490"/>
      <c r="L243" s="485"/>
      <c r="M243" s="487"/>
      <c r="N243" s="492"/>
      <c r="O243" s="485"/>
      <c r="P243" s="485"/>
      <c r="Q243" s="485"/>
      <c r="R243" s="485"/>
      <c r="S243" s="24">
        <v>0</v>
      </c>
      <c r="T243" s="485"/>
      <c r="U243" s="493"/>
      <c r="V243" s="494"/>
      <c r="W243" s="484"/>
      <c r="X243" s="495" t="s">
        <v>22</v>
      </c>
      <c r="Y243" s="496" t="s">
        <v>52</v>
      </c>
      <c r="Z243" s="153">
        <f t="shared" si="35"/>
        <v>0</v>
      </c>
      <c r="AA243" s="153">
        <f t="shared" si="36"/>
        <v>0</v>
      </c>
      <c r="AB243" s="154">
        <f t="shared" si="37"/>
        <v>0</v>
      </c>
      <c r="AC243" s="155">
        <f t="shared" si="38"/>
        <v>0</v>
      </c>
      <c r="AD243" s="19">
        <f t="shared" si="39"/>
        <v>0</v>
      </c>
    </row>
    <row r="244" spans="1:30" ht="13.5" hidden="1" thickBot="1">
      <c r="A244" s="167"/>
      <c r="B244" s="464"/>
      <c r="C244" s="463"/>
      <c r="D244" s="454"/>
      <c r="E244" s="454"/>
      <c r="F244" s="456"/>
      <c r="G244" s="38"/>
      <c r="H244" s="40"/>
      <c r="I244" s="117"/>
      <c r="J244" s="101"/>
      <c r="K244" s="491"/>
      <c r="L244" s="404"/>
      <c r="M244" s="456"/>
      <c r="N244" s="470"/>
      <c r="O244" s="404"/>
      <c r="P244" s="404"/>
      <c r="Q244" s="404"/>
      <c r="R244" s="404"/>
      <c r="S244" s="24">
        <v>0</v>
      </c>
      <c r="T244" s="404"/>
      <c r="U244" s="483"/>
      <c r="V244" s="395"/>
      <c r="W244" s="484"/>
      <c r="X244" s="480"/>
      <c r="Y244" s="481"/>
      <c r="Z244" s="153">
        <f t="shared" si="35"/>
        <v>0</v>
      </c>
      <c r="AA244" s="153">
        <f t="shared" si="36"/>
        <v>0</v>
      </c>
      <c r="AB244" s="154">
        <f t="shared" si="37"/>
        <v>0</v>
      </c>
      <c r="AC244" s="155">
        <f t="shared" si="38"/>
        <v>0</v>
      </c>
      <c r="AD244" s="19">
        <f t="shared" si="39"/>
        <v>0</v>
      </c>
    </row>
    <row r="245" spans="1:30" ht="12.75">
      <c r="A245" s="27" t="s">
        <v>77</v>
      </c>
      <c r="B245" s="140" t="s">
        <v>23</v>
      </c>
      <c r="C245" s="27">
        <v>2</v>
      </c>
      <c r="D245" s="27">
        <v>454.5</v>
      </c>
      <c r="E245" s="24"/>
      <c r="F245" s="26">
        <f>'[12]Расч по домам'!$Y$409</f>
        <v>0.5247228980711405</v>
      </c>
      <c r="G245" s="87">
        <f>'[11]Норм по домам'!$Q$242</f>
        <v>0.45169660838058934</v>
      </c>
      <c r="H245" s="118"/>
      <c r="I245" s="24">
        <f>'[14]Расч по домам'!$M$245</f>
        <v>0.07297248727193684</v>
      </c>
      <c r="J245" s="119">
        <f>'[16]Расч по домам'!$G$245</f>
        <v>0.0280884940533672</v>
      </c>
      <c r="K245" s="36">
        <v>0</v>
      </c>
      <c r="L245" s="24">
        <v>0</v>
      </c>
      <c r="M245" s="37">
        <v>0</v>
      </c>
      <c r="N245" s="29">
        <f>'[4]Расч. по домам на электр'!$P$237</f>
        <v>0.08972669220945083</v>
      </c>
      <c r="O245" s="24">
        <f>'[8]Расчет на дерат  и дез.'!$K$237</f>
        <v>0.013215144847818118</v>
      </c>
      <c r="P245" s="24">
        <f>'[18]Расч. по домам на электр'!$P$237</f>
        <v>0.6653465346534653</v>
      </c>
      <c r="Q245" s="28">
        <v>0.5</v>
      </c>
      <c r="R245" s="24">
        <v>0</v>
      </c>
      <c r="S245" s="24">
        <f>'[25]Расч по домам на посыпку и расч'!$H$130</f>
        <v>0.01198478410146266</v>
      </c>
      <c r="T245" s="24">
        <f>'[3]Расч по домам'!$M$246</f>
        <v>0.041309477081041435</v>
      </c>
      <c r="U245" s="25">
        <f>T245+S245+R245+Q245+P245+O245+N245+M245+L245+K245+J245+I245+H245+G245+F245+E245</f>
        <v>2.399063120670272</v>
      </c>
      <c r="V245" s="56">
        <f>U245*1.05</f>
        <v>2.519016276703786</v>
      </c>
      <c r="W245" s="25">
        <f>V245*1.2</f>
        <v>3.022819532044543</v>
      </c>
      <c r="X245" s="3">
        <f>U245*1.1*1.2</f>
        <v>3.166763319284759</v>
      </c>
      <c r="Y245" s="162">
        <f>V245/0.95</f>
        <v>2.6515960807408274</v>
      </c>
      <c r="Z245" s="153">
        <f t="shared" si="35"/>
        <v>1373.8714773142447</v>
      </c>
      <c r="AA245" s="153">
        <f t="shared" si="36"/>
        <v>1144.8928977618707</v>
      </c>
      <c r="AB245" s="154">
        <f t="shared" si="37"/>
        <v>3.0228195320445432</v>
      </c>
      <c r="AC245" s="155">
        <f t="shared" si="38"/>
        <v>1090.3741883446387</v>
      </c>
      <c r="AD245" s="19">
        <f t="shared" si="39"/>
        <v>3.17396050864677</v>
      </c>
    </row>
    <row r="246" spans="1:30" ht="12.75">
      <c r="A246" s="27" t="s">
        <v>73</v>
      </c>
      <c r="B246" s="27">
        <v>15</v>
      </c>
      <c r="C246" s="27">
        <v>5</v>
      </c>
      <c r="D246" s="27"/>
      <c r="E246" s="24"/>
      <c r="F246" s="26"/>
      <c r="G246" s="36"/>
      <c r="H246" s="24"/>
      <c r="I246" s="22"/>
      <c r="J246" s="23"/>
      <c r="K246" s="36"/>
      <c r="L246" s="24"/>
      <c r="M246" s="37"/>
      <c r="N246" s="29"/>
      <c r="O246" s="24"/>
      <c r="P246" s="24"/>
      <c r="Q246" s="28">
        <v>0.5</v>
      </c>
      <c r="R246" s="24"/>
      <c r="S246" s="24">
        <f>'[25]Расч по домам на посыпку и расч'!$H$130</f>
        <v>0.01198478410146266</v>
      </c>
      <c r="T246" s="24"/>
      <c r="U246" s="25"/>
      <c r="V246" s="56"/>
      <c r="W246" s="25"/>
      <c r="X246" s="3"/>
      <c r="Y246" s="162"/>
      <c r="Z246" s="153">
        <f t="shared" si="35"/>
        <v>0</v>
      </c>
      <c r="AA246" s="153">
        <f t="shared" si="36"/>
        <v>0</v>
      </c>
      <c r="AB246" s="154">
        <f t="shared" si="37"/>
        <v>0.6451008279678428</v>
      </c>
      <c r="AC246" s="155">
        <f t="shared" si="38"/>
        <v>0</v>
      </c>
      <c r="AD246" s="19">
        <f t="shared" si="39"/>
        <v>0</v>
      </c>
    </row>
    <row r="247" spans="1:30" ht="12.75">
      <c r="A247" s="27" t="s">
        <v>135</v>
      </c>
      <c r="B247" s="27">
        <v>54</v>
      </c>
      <c r="C247" s="27">
        <v>9</v>
      </c>
      <c r="D247" s="27">
        <v>4383.2</v>
      </c>
      <c r="E247" s="24"/>
      <c r="F247" s="26">
        <f>'[12]Расч по домам'!$Y$239</f>
        <v>0.21760251926263918</v>
      </c>
      <c r="G247" s="36">
        <f>'[11]Норм по домам'!$Q$244</f>
        <v>0.42360951160639565</v>
      </c>
      <c r="H247" s="24"/>
      <c r="I247" s="22">
        <f>'[14]Расч по домам'!$M$247</f>
        <v>0.07297248727193682</v>
      </c>
      <c r="J247" s="23">
        <f>'[16]Расч по домам'!$G$247</f>
        <v>0.0280884940533672</v>
      </c>
      <c r="K247" s="36">
        <v>0</v>
      </c>
      <c r="L247" s="24">
        <v>0</v>
      </c>
      <c r="M247" s="37">
        <v>0</v>
      </c>
      <c r="N247" s="29">
        <f>'[4]Расч. по домам на электр'!$P$239</f>
        <v>0.14032247543692322</v>
      </c>
      <c r="O247" s="24">
        <f>'[8]Расчет на дерат  и дез.'!$K$239</f>
        <v>0.036953766654498996</v>
      </c>
      <c r="P247" s="24">
        <f>'[18]Расч. по домам на электр'!$P$239</f>
        <v>0.13595241821881357</v>
      </c>
      <c r="Q247" s="28">
        <v>0.5</v>
      </c>
      <c r="R247" s="24">
        <v>0</v>
      </c>
      <c r="S247" s="24">
        <f>'[25]Расч по домам на посыпку и расч'!$H$130</f>
        <v>0.01198478410146266</v>
      </c>
      <c r="T247" s="24">
        <f>'[3]Расч по домам'!$M$248</f>
        <v>0.08973436218500548</v>
      </c>
      <c r="U247" s="25">
        <f aca="true" t="shared" si="40" ref="U247:U308">T247+S247+R247+Q247+P247+O247+N247+M247+L247+K247+J247+I247+H247+G247+F247+E247</f>
        <v>1.6572208187910427</v>
      </c>
      <c r="V247" s="56">
        <f aca="true" t="shared" si="41" ref="V247:V310">U247*1.05</f>
        <v>1.740081859730595</v>
      </c>
      <c r="W247" s="25">
        <f aca="true" t="shared" si="42" ref="W247:W310">V247*1.2</f>
        <v>2.088098231676714</v>
      </c>
      <c r="X247" s="3">
        <f aca="true" t="shared" si="43" ref="X247:X308">U247*1.1*1.2</f>
        <v>2.1875314808041764</v>
      </c>
      <c r="Y247" s="162">
        <f aca="true" t="shared" si="44" ref="Y247:Y310">V247/0.95</f>
        <v>1.8316651155058894</v>
      </c>
      <c r="Z247" s="153">
        <f t="shared" si="35"/>
        <v>9152.552169085371</v>
      </c>
      <c r="AA247" s="153">
        <f t="shared" si="36"/>
        <v>7627.126807571143</v>
      </c>
      <c r="AB247" s="154">
        <f t="shared" si="37"/>
        <v>2.0880982316767143</v>
      </c>
      <c r="AC247" s="155">
        <f t="shared" si="38"/>
        <v>7263.930292924898</v>
      </c>
      <c r="AD247" s="19">
        <f t="shared" si="39"/>
        <v>2.1925031432605495</v>
      </c>
    </row>
    <row r="248" spans="1:30" ht="12.75">
      <c r="A248" s="27" t="s">
        <v>135</v>
      </c>
      <c r="B248" s="27">
        <v>56</v>
      </c>
      <c r="C248" s="27">
        <v>9</v>
      </c>
      <c r="D248" s="27">
        <v>4325.4</v>
      </c>
      <c r="E248" s="24"/>
      <c r="F248" s="26">
        <f>'[12]Расч по домам'!$Y$240</f>
        <v>0.23914450976772864</v>
      </c>
      <c r="G248" s="36">
        <f>'[11]Норм по домам'!$Q$245</f>
        <v>0.4236095116063957</v>
      </c>
      <c r="H248" s="24"/>
      <c r="I248" s="22">
        <f>'[14]Расч по домам'!$M$248</f>
        <v>0.07297248727193685</v>
      </c>
      <c r="J248" s="23">
        <f>'[16]Расч по домам'!$G$248</f>
        <v>0.0280884940533672</v>
      </c>
      <c r="K248" s="36">
        <v>0</v>
      </c>
      <c r="L248" s="24">
        <v>0</v>
      </c>
      <c r="M248" s="37">
        <v>0</v>
      </c>
      <c r="N248" s="29">
        <f>'[4]Расч. по домам на электр'!$P$240</f>
        <v>0.1461106508727768</v>
      </c>
      <c r="O248" s="24">
        <f>'[8]Расчет на дерат  и дез.'!$K$240</f>
        <v>0.037837155715849016</v>
      </c>
      <c r="P248" s="24">
        <f>'[18]Расч. по домам на электр'!$P$240</f>
        <v>0.1377123547655418</v>
      </c>
      <c r="Q248" s="28">
        <v>0.5</v>
      </c>
      <c r="R248" s="24">
        <v>0</v>
      </c>
      <c r="S248" s="24">
        <f>'[25]Расч по домам на посыпку и расч'!$H$130</f>
        <v>0.01198478410146266</v>
      </c>
      <c r="T248" s="24">
        <f>'[3]Расч по домам'!$M$249</f>
        <v>0.09179863876930673</v>
      </c>
      <c r="U248" s="25">
        <f t="shared" si="40"/>
        <v>1.6892585869243655</v>
      </c>
      <c r="V248" s="56">
        <f t="shared" si="41"/>
        <v>1.7737215162705837</v>
      </c>
      <c r="W248" s="25">
        <f t="shared" si="42"/>
        <v>2.1284658195247004</v>
      </c>
      <c r="X248" s="3">
        <f t="shared" si="43"/>
        <v>2.2298213347401625</v>
      </c>
      <c r="Y248" s="162">
        <f t="shared" si="44"/>
        <v>1.867075280284825</v>
      </c>
      <c r="Z248" s="153">
        <f t="shared" si="35"/>
        <v>9206.466055772138</v>
      </c>
      <c r="AA248" s="153">
        <f t="shared" si="36"/>
        <v>7672.055046476782</v>
      </c>
      <c r="AB248" s="154">
        <f t="shared" si="37"/>
        <v>2.1284658195247004</v>
      </c>
      <c r="AC248" s="155">
        <f t="shared" si="38"/>
        <v>7306.71909188265</v>
      </c>
      <c r="AD248" s="19">
        <f t="shared" si="39"/>
        <v>2.2348891105009354</v>
      </c>
    </row>
    <row r="249" spans="1:30" ht="12.75">
      <c r="A249" s="27" t="s">
        <v>33</v>
      </c>
      <c r="B249" s="27">
        <v>2</v>
      </c>
      <c r="C249" s="27">
        <v>2</v>
      </c>
      <c r="D249" s="27"/>
      <c r="E249" s="24"/>
      <c r="F249" s="26"/>
      <c r="G249" s="36"/>
      <c r="H249" s="24"/>
      <c r="I249" s="22"/>
      <c r="J249" s="23"/>
      <c r="K249" s="36"/>
      <c r="L249" s="24"/>
      <c r="M249" s="37"/>
      <c r="N249" s="29"/>
      <c r="O249" s="24"/>
      <c r="P249" s="24"/>
      <c r="Q249" s="28">
        <v>0.5</v>
      </c>
      <c r="R249" s="24"/>
      <c r="S249" s="24">
        <f>'[25]Расч по домам на посыпку и расч'!$H$130</f>
        <v>0.01198478410146266</v>
      </c>
      <c r="T249" s="24"/>
      <c r="U249" s="25"/>
      <c r="V249" s="56">
        <f t="shared" si="41"/>
        <v>0</v>
      </c>
      <c r="W249" s="25">
        <f t="shared" si="42"/>
        <v>0</v>
      </c>
      <c r="X249" s="3"/>
      <c r="Y249" s="162">
        <f t="shared" si="44"/>
        <v>0</v>
      </c>
      <c r="Z249" s="153">
        <f t="shared" si="35"/>
        <v>0</v>
      </c>
      <c r="AA249" s="153">
        <f t="shared" si="36"/>
        <v>0</v>
      </c>
      <c r="AB249" s="154">
        <f t="shared" si="37"/>
        <v>0.6451008279678428</v>
      </c>
      <c r="AC249" s="155">
        <f t="shared" si="38"/>
        <v>0</v>
      </c>
      <c r="AD249" s="19">
        <f t="shared" si="39"/>
        <v>0</v>
      </c>
    </row>
    <row r="250" spans="1:30" ht="12.75">
      <c r="A250" s="27" t="s">
        <v>75</v>
      </c>
      <c r="B250" s="27">
        <v>10</v>
      </c>
      <c r="C250" s="27">
        <v>3</v>
      </c>
      <c r="D250" s="27">
        <v>761</v>
      </c>
      <c r="E250" s="24"/>
      <c r="F250" s="26">
        <f>'[12]Расч по домам'!$Y$242</f>
        <v>0.41508046605343846</v>
      </c>
      <c r="G250" s="36">
        <f>'[11]Норм по домам'!$Q$247</f>
        <v>0.4528966083805893</v>
      </c>
      <c r="H250" s="24"/>
      <c r="I250" s="22">
        <f>'[14]Расч по домам'!$M$250</f>
        <v>0.07297248727193682</v>
      </c>
      <c r="J250" s="23">
        <f>'[16]Расч по домам'!$G$250</f>
        <v>0.0280884940533672</v>
      </c>
      <c r="K250" s="36">
        <v>0</v>
      </c>
      <c r="L250" s="24">
        <v>0</v>
      </c>
      <c r="M250" s="37">
        <v>0</v>
      </c>
      <c r="N250" s="29">
        <f>'[4]Расч. по домам на электр'!$P$242</f>
        <v>0.10132714214171049</v>
      </c>
      <c r="O250" s="24">
        <f>'[8]Расчет на дерат  и дез.'!$K$242</f>
        <v>0</v>
      </c>
      <c r="P250" s="24">
        <f>'[18]Расч. по домам на электр'!$P$242</f>
        <v>0.573120968803475</v>
      </c>
      <c r="Q250" s="28">
        <v>0.5</v>
      </c>
      <c r="R250" s="24">
        <v>0</v>
      </c>
      <c r="S250" s="24">
        <f>'[25]Расч по домам на посыпку и расч'!$H$130</f>
        <v>0.01198478410146266</v>
      </c>
      <c r="T250" s="24">
        <f>'[3]Расч по домам'!$M$251</f>
        <v>0.07751180824966793</v>
      </c>
      <c r="U250" s="25">
        <f t="shared" si="40"/>
        <v>2.232982759055648</v>
      </c>
      <c r="V250" s="56">
        <f t="shared" si="41"/>
        <v>2.3446318970084303</v>
      </c>
      <c r="W250" s="25">
        <f t="shared" si="42"/>
        <v>2.813558276410116</v>
      </c>
      <c r="X250" s="3">
        <f t="shared" si="43"/>
        <v>2.947537241953455</v>
      </c>
      <c r="Y250" s="162">
        <f t="shared" si="44"/>
        <v>2.468033575798348</v>
      </c>
      <c r="Z250" s="153">
        <f t="shared" si="35"/>
        <v>2141.1178483480985</v>
      </c>
      <c r="AA250" s="153">
        <f t="shared" si="36"/>
        <v>1784.2648736234155</v>
      </c>
      <c r="AB250" s="154">
        <f t="shared" si="37"/>
        <v>2.813558276410117</v>
      </c>
      <c r="AC250" s="155">
        <f t="shared" si="38"/>
        <v>1699.299879641348</v>
      </c>
      <c r="AD250" s="19">
        <f t="shared" si="39"/>
        <v>2.9542361902306222</v>
      </c>
    </row>
    <row r="251" spans="1:30" ht="12.75">
      <c r="A251" s="27" t="s">
        <v>75</v>
      </c>
      <c r="B251" s="27">
        <v>11</v>
      </c>
      <c r="C251" s="27">
        <v>4</v>
      </c>
      <c r="D251" s="27">
        <v>4064.48</v>
      </c>
      <c r="E251" s="24"/>
      <c r="F251" s="26">
        <f>'[12]Расч по домам'!$Y$243</f>
        <v>0.7829206873833802</v>
      </c>
      <c r="G251" s="36">
        <f>'[11]Норм по домам'!$Q$248</f>
        <v>0.45289660838058926</v>
      </c>
      <c r="H251" s="24"/>
      <c r="I251" s="22">
        <f>'[14]Расч по домам'!$M$236</f>
        <v>0.07297248727193684</v>
      </c>
      <c r="J251" s="23">
        <f>'[16]Расч по домам'!$G$251</f>
        <v>0.0280884940533672</v>
      </c>
      <c r="K251" s="36">
        <v>0</v>
      </c>
      <c r="L251" s="24">
        <v>0</v>
      </c>
      <c r="M251" s="37">
        <v>0</v>
      </c>
      <c r="N251" s="29">
        <f>'[4]Расч. по домам на электр'!$P$243</f>
        <v>0.07454639452647735</v>
      </c>
      <c r="O251" s="24">
        <f>'[8]Расчет на дерат  и дез.'!$K$243</f>
        <v>0.01363027988820218</v>
      </c>
      <c r="P251" s="24">
        <f>'[18]Расч. по домам на электр'!$P$243</f>
        <v>0.33958701493621246</v>
      </c>
      <c r="Q251" s="28">
        <v>0.5</v>
      </c>
      <c r="R251" s="24">
        <v>0</v>
      </c>
      <c r="S251" s="24">
        <f>'[25]Расч по домам на посыпку и расч'!$H$130</f>
        <v>0.01198478410146266</v>
      </c>
      <c r="T251" s="24">
        <f>'[3]Расч по домам'!$M$252</f>
        <v>0.08566735300424909</v>
      </c>
      <c r="U251" s="25">
        <f t="shared" si="40"/>
        <v>2.362294103545877</v>
      </c>
      <c r="V251" s="56">
        <f t="shared" si="41"/>
        <v>2.4804088087231713</v>
      </c>
      <c r="W251" s="25">
        <f t="shared" si="42"/>
        <v>2.9764905704678055</v>
      </c>
      <c r="X251" s="3">
        <f t="shared" si="43"/>
        <v>3.1182282166805577</v>
      </c>
      <c r="Y251" s="162">
        <f t="shared" si="44"/>
        <v>2.6109566407612332</v>
      </c>
      <c r="Z251" s="153">
        <f t="shared" si="35"/>
        <v>12097.886393854986</v>
      </c>
      <c r="AA251" s="153">
        <f t="shared" si="36"/>
        <v>10081.571994879156</v>
      </c>
      <c r="AB251" s="154">
        <f t="shared" si="37"/>
        <v>2.9764905704678055</v>
      </c>
      <c r="AC251" s="155">
        <f t="shared" si="38"/>
        <v>9601.497137980146</v>
      </c>
      <c r="AD251" s="19">
        <f t="shared" si="39"/>
        <v>3.1253150989911958</v>
      </c>
    </row>
    <row r="252" spans="1:30" ht="12.75">
      <c r="A252" s="27" t="s">
        <v>75</v>
      </c>
      <c r="B252" s="27">
        <v>12</v>
      </c>
      <c r="C252" s="27">
        <v>3</v>
      </c>
      <c r="D252" s="27">
        <v>2148</v>
      </c>
      <c r="E252" s="24"/>
      <c r="F252" s="26">
        <f>'[12]Расч по домам'!$Y$244</f>
        <v>0.3832662814376164</v>
      </c>
      <c r="G252" s="36">
        <f>'[11]Норм по домам'!$Q$249</f>
        <v>0.4528966083805893</v>
      </c>
      <c r="H252" s="24"/>
      <c r="I252" s="22">
        <f>'[14]Расч по домам'!$M$252</f>
        <v>0.07297248727193682</v>
      </c>
      <c r="J252" s="23">
        <f>'[16]Расч по домам'!$G$252</f>
        <v>0.0280884940533672</v>
      </c>
      <c r="K252" s="36">
        <v>0</v>
      </c>
      <c r="L252" s="24">
        <v>0</v>
      </c>
      <c r="M252" s="37">
        <v>0</v>
      </c>
      <c r="N252" s="29">
        <f>'[4]Расч. по домам на электр'!$P$244</f>
        <v>0.09860149857837912</v>
      </c>
      <c r="O252" s="24">
        <f>'[8]Расчет на дерат  и дез.'!$K$244</f>
        <v>0.0195155183116077</v>
      </c>
      <c r="P252" s="24">
        <f>'[18]Расч. по домам на электр'!$P$244</f>
        <v>0.34120832944252494</v>
      </c>
      <c r="Q252" s="28">
        <v>0.5</v>
      </c>
      <c r="R252" s="24">
        <v>0</v>
      </c>
      <c r="S252" s="24">
        <f>'[25]Расч по домам на посыпку и расч'!$H$130</f>
        <v>0.01198478410146266</v>
      </c>
      <c r="T252" s="24">
        <f>'[3]Расч по домам'!$M$253</f>
        <v>0.11014028994775468</v>
      </c>
      <c r="U252" s="25">
        <f t="shared" si="40"/>
        <v>2.0186742915252385</v>
      </c>
      <c r="V252" s="56">
        <f t="shared" si="41"/>
        <v>2.1196080061015006</v>
      </c>
      <c r="W252" s="25">
        <f t="shared" si="42"/>
        <v>2.543529607321801</v>
      </c>
      <c r="X252" s="3">
        <f t="shared" si="43"/>
        <v>2.664650064813315</v>
      </c>
      <c r="Y252" s="162">
        <f t="shared" si="44"/>
        <v>2.231166322212106</v>
      </c>
      <c r="Z252" s="153">
        <f t="shared" si="35"/>
        <v>5463.501596527228</v>
      </c>
      <c r="AA252" s="153">
        <f t="shared" si="36"/>
        <v>4552.917997106023</v>
      </c>
      <c r="AB252" s="154">
        <f t="shared" si="37"/>
        <v>2.5435296073218012</v>
      </c>
      <c r="AC252" s="155">
        <f t="shared" si="38"/>
        <v>4336.112378196212</v>
      </c>
      <c r="AD252" s="19">
        <f t="shared" si="39"/>
        <v>2.6707060876878908</v>
      </c>
    </row>
    <row r="253" spans="1:30" ht="12.75">
      <c r="A253" s="27" t="s">
        <v>75</v>
      </c>
      <c r="B253" s="27">
        <v>13</v>
      </c>
      <c r="C253" s="27">
        <v>5</v>
      </c>
      <c r="D253" s="27">
        <v>2735.97</v>
      </c>
      <c r="E253" s="24"/>
      <c r="F253" s="26">
        <f>'[12]Расч по домам'!$Y$245</f>
        <v>0.7935807101491122</v>
      </c>
      <c r="G253" s="36">
        <f>'[11]Норм по домам'!$Q$250</f>
        <v>0.4528966083805893</v>
      </c>
      <c r="H253" s="24"/>
      <c r="I253" s="22">
        <f>'[14]Расч по домам'!$M$253</f>
        <v>0.07297248727193684</v>
      </c>
      <c r="J253" s="23">
        <f>'[16]Расч по домам'!$G$253</f>
        <v>0.0280884940533672</v>
      </c>
      <c r="K253" s="36">
        <v>0</v>
      </c>
      <c r="L253" s="24">
        <v>0</v>
      </c>
      <c r="M253" s="37">
        <v>0</v>
      </c>
      <c r="N253" s="29">
        <f>'[4]Расч. по домам на электр'!$P$245</f>
        <v>0.09985536487075612</v>
      </c>
      <c r="O253" s="24">
        <f>'[8]Расчет на дерат  и дез.'!$K$245</f>
        <v>0.03933605509807003</v>
      </c>
      <c r="P253" s="24">
        <f>'[18]Расч. по домам на электр'!$P$245</f>
        <v>0.30758556891766886</v>
      </c>
      <c r="Q253" s="28">
        <v>0.5</v>
      </c>
      <c r="R253" s="24">
        <v>0</v>
      </c>
      <c r="S253" s="24">
        <f>'[25]Расч по домам на посыпку и расч'!$H$130</f>
        <v>0.01198478410146266</v>
      </c>
      <c r="T253" s="24">
        <f>'[3]Расч по домам'!$M$254</f>
        <v>0.08294566735229258</v>
      </c>
      <c r="U253" s="25">
        <f t="shared" si="40"/>
        <v>2.389245740195256</v>
      </c>
      <c r="V253" s="56">
        <f t="shared" si="41"/>
        <v>2.508708027205019</v>
      </c>
      <c r="W253" s="25">
        <f t="shared" si="42"/>
        <v>3.0104496326460226</v>
      </c>
      <c r="X253" s="3">
        <f t="shared" si="43"/>
        <v>3.153804377057738</v>
      </c>
      <c r="Y253" s="162">
        <f t="shared" si="44"/>
        <v>2.640745291794757</v>
      </c>
      <c r="Z253" s="153">
        <f t="shared" si="35"/>
        <v>8236.499881430538</v>
      </c>
      <c r="AA253" s="153">
        <f t="shared" si="36"/>
        <v>6863.749901192115</v>
      </c>
      <c r="AB253" s="154">
        <f t="shared" si="37"/>
        <v>3.0104496326460226</v>
      </c>
      <c r="AC253" s="155">
        <f t="shared" si="38"/>
        <v>6536.904667802014</v>
      </c>
      <c r="AD253" s="19">
        <f t="shared" si="39"/>
        <v>3.160972114278324</v>
      </c>
    </row>
    <row r="254" spans="1:30" ht="12.75">
      <c r="A254" s="27" t="s">
        <v>75</v>
      </c>
      <c r="B254" s="27">
        <v>14</v>
      </c>
      <c r="C254" s="27">
        <v>2</v>
      </c>
      <c r="D254" s="27">
        <v>426.6</v>
      </c>
      <c r="E254" s="24"/>
      <c r="F254" s="26">
        <f>'[12]Расч по домам'!$Y$246</f>
        <v>0.5912829749023285</v>
      </c>
      <c r="G254" s="36">
        <f>'[11]Норм по домам'!$Q$251</f>
        <v>0.4528966083805893</v>
      </c>
      <c r="H254" s="24"/>
      <c r="I254" s="22">
        <f>'[14]Расч по домам'!$M$254</f>
        <v>0.07297248727193684</v>
      </c>
      <c r="J254" s="23">
        <f>'[16]Расч по домам'!$G$254</f>
        <v>0.0280884940533672</v>
      </c>
      <c r="K254" s="36">
        <v>0</v>
      </c>
      <c r="L254" s="24">
        <v>0</v>
      </c>
      <c r="M254" s="37">
        <v>0</v>
      </c>
      <c r="N254" s="29">
        <f>'[4]Расч. по домам на электр'!$P$246</f>
        <v>0.09559489359867651</v>
      </c>
      <c r="O254" s="24">
        <f>'[8]Расчет на дерат  и дез.'!$K$246</f>
        <v>0.022401547116736992</v>
      </c>
      <c r="P254" s="24">
        <f>'[18]Расч. по домам на электр'!$P$246</f>
        <v>0.7909048288795123</v>
      </c>
      <c r="Q254" s="28">
        <v>0.5</v>
      </c>
      <c r="R254" s="24">
        <v>0</v>
      </c>
      <c r="S254" s="24">
        <f>'[25]Расч по домам на посыпку и расч'!$H$130</f>
        <v>0.01198478410146266</v>
      </c>
      <c r="T254" s="24">
        <f>'[3]Расч по домам'!$M$255</f>
        <v>0.05534735749430545</v>
      </c>
      <c r="U254" s="25">
        <f t="shared" si="40"/>
        <v>2.6214739757989154</v>
      </c>
      <c r="V254" s="56">
        <f t="shared" si="41"/>
        <v>2.752547674588861</v>
      </c>
      <c r="W254" s="25">
        <f t="shared" si="42"/>
        <v>3.3030572095066333</v>
      </c>
      <c r="X254" s="3">
        <f t="shared" si="43"/>
        <v>3.4603456480545685</v>
      </c>
      <c r="Y254" s="162">
        <f t="shared" si="44"/>
        <v>2.89741860483038</v>
      </c>
      <c r="Z254" s="153">
        <f t="shared" si="35"/>
        <v>1409.0842055755297</v>
      </c>
      <c r="AA254" s="153">
        <f t="shared" si="36"/>
        <v>1174.2368379796083</v>
      </c>
      <c r="AB254" s="154">
        <f t="shared" si="37"/>
        <v>3.303057209506634</v>
      </c>
      <c r="AC254" s="155">
        <f t="shared" si="38"/>
        <v>1118.3207980758173</v>
      </c>
      <c r="AD254" s="19">
        <f t="shared" si="39"/>
        <v>3.468210069981965</v>
      </c>
    </row>
    <row r="255" spans="1:30" ht="12.75">
      <c r="A255" s="27" t="s">
        <v>75</v>
      </c>
      <c r="B255" s="27">
        <v>15</v>
      </c>
      <c r="C255" s="27">
        <v>4</v>
      </c>
      <c r="D255" s="27">
        <v>3788.6</v>
      </c>
      <c r="E255" s="24"/>
      <c r="F255" s="26">
        <f>'[12]Расч по домам'!$Y$247</f>
        <v>0.7385789462211196</v>
      </c>
      <c r="G255" s="36">
        <f>'[11]Норм по домам'!$Q$252</f>
        <v>0.45289660838058926</v>
      </c>
      <c r="H255" s="24"/>
      <c r="I255" s="22">
        <f>'[14]Расч по домам'!$M$255</f>
        <v>0.07297248727193682</v>
      </c>
      <c r="J255" s="23">
        <f>'[16]Расч по домам'!$G$255</f>
        <v>0.0280884940533672</v>
      </c>
      <c r="K255" s="36">
        <v>0</v>
      </c>
      <c r="L255" s="24">
        <v>0</v>
      </c>
      <c r="M255" s="37">
        <v>0</v>
      </c>
      <c r="N255" s="29">
        <f>'[4]Расч. по домам на электр'!$P$247</f>
        <v>0.08186562385204917</v>
      </c>
      <c r="O255" s="24">
        <f>'[8]Расчет на дерат  и дез.'!$K$247</f>
        <v>0</v>
      </c>
      <c r="P255" s="24">
        <f>'[18]Расч. по домам на электр'!$P$247</f>
        <v>0.4408616153986403</v>
      </c>
      <c r="Q255" s="28">
        <v>0.5</v>
      </c>
      <c r="R255" s="24">
        <v>0</v>
      </c>
      <c r="S255" s="24">
        <f>'[25]Расч по домам на посыпку и расч'!$H$130</f>
        <v>0.01198478410146266</v>
      </c>
      <c r="T255" s="24">
        <f>'[3]Расч по домам'!$M$256</f>
        <v>0.09986123692055605</v>
      </c>
      <c r="U255" s="25">
        <f t="shared" si="40"/>
        <v>2.427109796199721</v>
      </c>
      <c r="V255" s="56">
        <f t="shared" si="41"/>
        <v>2.5484652860097072</v>
      </c>
      <c r="W255" s="25">
        <f t="shared" si="42"/>
        <v>3.0581583432116486</v>
      </c>
      <c r="X255" s="3">
        <f t="shared" si="43"/>
        <v>3.203784930983632</v>
      </c>
      <c r="Y255" s="162">
        <f t="shared" si="44"/>
        <v>2.6825950379049552</v>
      </c>
      <c r="Z255" s="153">
        <f t="shared" si="35"/>
        <v>11586.13869909165</v>
      </c>
      <c r="AA255" s="153">
        <f t="shared" si="36"/>
        <v>9655.115582576376</v>
      </c>
      <c r="AB255" s="154">
        <f t="shared" si="37"/>
        <v>3.058158343211649</v>
      </c>
      <c r="AC255" s="155">
        <f t="shared" si="38"/>
        <v>9195.348173882263</v>
      </c>
      <c r="AD255" s="19">
        <f t="shared" si="39"/>
        <v>3.211066260372231</v>
      </c>
    </row>
    <row r="256" spans="1:30" ht="12.75">
      <c r="A256" s="27" t="s">
        <v>75</v>
      </c>
      <c r="B256" s="27">
        <v>20</v>
      </c>
      <c r="C256" s="27">
        <v>5</v>
      </c>
      <c r="D256" s="27">
        <v>2976.08</v>
      </c>
      <c r="E256" s="24"/>
      <c r="F256" s="26">
        <f>'[12]Расч по домам'!$Y$248</f>
        <v>0.9365204855783447</v>
      </c>
      <c r="G256" s="36">
        <f>'[11]Норм по домам'!$Q$253</f>
        <v>0.45289660838058926</v>
      </c>
      <c r="H256" s="24"/>
      <c r="I256" s="22">
        <f>'[14]Расч по домам'!$M$256</f>
        <v>0.07297248727193684</v>
      </c>
      <c r="J256" s="23">
        <f>'[16]Расч по домам'!$G$256</f>
        <v>0.0280884940533672</v>
      </c>
      <c r="K256" s="36">
        <v>0</v>
      </c>
      <c r="L256" s="24">
        <v>0</v>
      </c>
      <c r="M256" s="37">
        <v>0</v>
      </c>
      <c r="N256" s="29">
        <f>'[4]Расч. по домам на электр'!$P$248</f>
        <v>0.07219809476123086</v>
      </c>
      <c r="O256" s="24">
        <f>'[8]Расчет на дерат  и дез.'!$K$248</f>
        <v>0.02001122281659095</v>
      </c>
      <c r="P256" s="24">
        <f>'[18]Расч. по домам на электр'!$P$248</f>
        <v>0.37410507209841687</v>
      </c>
      <c r="Q256" s="28">
        <v>0.5</v>
      </c>
      <c r="R256" s="24">
        <v>0</v>
      </c>
      <c r="S256" s="24">
        <f>'[25]Расч по домам на посыпку и расч'!$H$130</f>
        <v>0.01198478410146266</v>
      </c>
      <c r="T256" s="24">
        <f>'[3]Расч по домам'!$M$257</f>
        <v>0.08127500544078138</v>
      </c>
      <c r="U256" s="25">
        <f t="shared" si="40"/>
        <v>2.5500522545027207</v>
      </c>
      <c r="V256" s="56">
        <f t="shared" si="41"/>
        <v>2.677554867227857</v>
      </c>
      <c r="W256" s="25">
        <f t="shared" si="42"/>
        <v>3.213065840673428</v>
      </c>
      <c r="X256" s="3">
        <f t="shared" si="43"/>
        <v>3.3660689759435916</v>
      </c>
      <c r="Y256" s="162">
        <f t="shared" si="44"/>
        <v>2.8184788076082703</v>
      </c>
      <c r="Z256" s="153">
        <f t="shared" si="35"/>
        <v>9562.340987111376</v>
      </c>
      <c r="AA256" s="153">
        <f t="shared" si="36"/>
        <v>7968.61748925948</v>
      </c>
      <c r="AB256" s="154">
        <f t="shared" si="37"/>
        <v>3.213065840673428</v>
      </c>
      <c r="AC256" s="155">
        <f t="shared" si="38"/>
        <v>7589.159513580456</v>
      </c>
      <c r="AD256" s="19">
        <f t="shared" si="39"/>
        <v>3.3737191327070994</v>
      </c>
    </row>
    <row r="257" spans="1:30" ht="12.75">
      <c r="A257" s="27" t="s">
        <v>75</v>
      </c>
      <c r="B257" s="27">
        <v>21</v>
      </c>
      <c r="C257" s="27">
        <v>3</v>
      </c>
      <c r="D257" s="27">
        <v>688.6</v>
      </c>
      <c r="E257" s="24"/>
      <c r="F257" s="26">
        <f>'[12]Расч по домам'!$Y$249</f>
        <v>0.5663954839616613</v>
      </c>
      <c r="G257" s="36">
        <f>'[11]Норм по домам'!$Q$254</f>
        <v>0.4528966083805892</v>
      </c>
      <c r="H257" s="24"/>
      <c r="I257" s="22">
        <f>'[14]Расч по домам'!$M$257</f>
        <v>0.07297248727193684</v>
      </c>
      <c r="J257" s="23">
        <f>'[16]Расч по домам'!$G$257</f>
        <v>0.0280884940533672</v>
      </c>
      <c r="K257" s="36">
        <v>0</v>
      </c>
      <c r="L257" s="24">
        <v>0</v>
      </c>
      <c r="M257" s="37">
        <v>0</v>
      </c>
      <c r="N257" s="29">
        <f>'[4]Расч. по домам на электр'!$P$249</f>
        <v>0.07791295921885044</v>
      </c>
      <c r="O257" s="24">
        <f>'[8]Расчет на дерат  и дез.'!$K$249</f>
        <v>0</v>
      </c>
      <c r="P257" s="24">
        <f>'[18]Расч. по домам на электр'!$P$249</f>
        <v>0.2594217778978654</v>
      </c>
      <c r="Q257" s="28">
        <v>0.5</v>
      </c>
      <c r="R257" s="24">
        <v>0</v>
      </c>
      <c r="S257" s="24">
        <f>'[25]Расч по домам на посыпку и расч'!$H$130</f>
        <v>0.01198478410146266</v>
      </c>
      <c r="T257" s="24">
        <f>'[3]Расч по домам'!$M$258</f>
        <v>0.09569514742125387</v>
      </c>
      <c r="U257" s="25">
        <f t="shared" si="40"/>
        <v>2.0653677423069867</v>
      </c>
      <c r="V257" s="56">
        <f t="shared" si="41"/>
        <v>2.168636129422336</v>
      </c>
      <c r="W257" s="25">
        <f t="shared" si="42"/>
        <v>2.6023633553068035</v>
      </c>
      <c r="X257" s="3">
        <f t="shared" si="43"/>
        <v>2.726285419845223</v>
      </c>
      <c r="Y257" s="162">
        <f t="shared" si="44"/>
        <v>2.2827748730761437</v>
      </c>
      <c r="Z257" s="153">
        <f t="shared" si="35"/>
        <v>1791.987406464265</v>
      </c>
      <c r="AA257" s="153">
        <f t="shared" si="36"/>
        <v>1493.3228387202207</v>
      </c>
      <c r="AB257" s="154">
        <f t="shared" si="37"/>
        <v>2.6023633553068035</v>
      </c>
      <c r="AC257" s="155">
        <f t="shared" si="38"/>
        <v>1422.212227352591</v>
      </c>
      <c r="AD257" s="19">
        <f t="shared" si="39"/>
        <v>2.7324815230721438</v>
      </c>
    </row>
    <row r="258" spans="1:30" ht="12.75">
      <c r="A258" s="27" t="s">
        <v>75</v>
      </c>
      <c r="B258" s="27">
        <v>22</v>
      </c>
      <c r="C258" s="27">
        <v>5</v>
      </c>
      <c r="D258" s="27">
        <v>3719.64</v>
      </c>
      <c r="E258" s="24"/>
      <c r="F258" s="26">
        <f>'[12]Расч по домам'!$Y$250</f>
        <v>0.6933022538166775</v>
      </c>
      <c r="G258" s="36">
        <f>'[11]Норм по домам'!$Q$255</f>
        <v>0.4528966083805893</v>
      </c>
      <c r="H258" s="24"/>
      <c r="I258" s="22">
        <f>'[14]Расч по домам'!$M$258</f>
        <v>0.07297248727193684</v>
      </c>
      <c r="J258" s="23">
        <f>'[16]Расч по домам'!$G$258</f>
        <v>0.0280884940533672</v>
      </c>
      <c r="K258" s="36">
        <v>0</v>
      </c>
      <c r="L258" s="24">
        <v>0</v>
      </c>
      <c r="M258" s="37">
        <v>0</v>
      </c>
      <c r="N258" s="29">
        <f>'[4]Расч. по домам на электр'!$P$250</f>
        <v>0.07719577675882645</v>
      </c>
      <c r="O258" s="24">
        <f>'[8]Расчет на дерат  и дез.'!$K$250</f>
        <v>0.01597868790169658</v>
      </c>
      <c r="P258" s="24">
        <f>'[18]Расч. по домам на электр'!$P$250</f>
        <v>0.16181490739994087</v>
      </c>
      <c r="Q258" s="28">
        <v>0.5</v>
      </c>
      <c r="R258" s="24">
        <v>0</v>
      </c>
      <c r="S258" s="24">
        <f>'[25]Расч по домам на посыпку и расч'!$H$130</f>
        <v>0.01198478410146266</v>
      </c>
      <c r="T258" s="24">
        <f>'[3]Расч по домам'!$M$259</f>
        <v>0.10219523586807513</v>
      </c>
      <c r="U258" s="25">
        <f t="shared" si="40"/>
        <v>2.1164292355525727</v>
      </c>
      <c r="V258" s="56">
        <f t="shared" si="41"/>
        <v>2.2222506973302014</v>
      </c>
      <c r="W258" s="25">
        <f t="shared" si="42"/>
        <v>2.6667008367962417</v>
      </c>
      <c r="X258" s="3">
        <f t="shared" si="43"/>
        <v>2.793686590929396</v>
      </c>
      <c r="Y258" s="162">
        <f t="shared" si="44"/>
        <v>2.3392112603475805</v>
      </c>
      <c r="Z258" s="153">
        <f t="shared" si="35"/>
        <v>9919.167100580773</v>
      </c>
      <c r="AA258" s="153">
        <f t="shared" si="36"/>
        <v>8265.97258381731</v>
      </c>
      <c r="AB258" s="154">
        <f t="shared" si="37"/>
        <v>2.666700836796242</v>
      </c>
      <c r="AC258" s="155">
        <f t="shared" si="38"/>
        <v>7872.354841730771</v>
      </c>
      <c r="AD258" s="19">
        <f t="shared" si="39"/>
        <v>2.800035878636054</v>
      </c>
    </row>
    <row r="259" spans="1:30" ht="12.75">
      <c r="A259" s="27" t="s">
        <v>75</v>
      </c>
      <c r="B259" s="27">
        <v>24</v>
      </c>
      <c r="C259" s="27">
        <v>5</v>
      </c>
      <c r="D259" s="27">
        <v>3390.85</v>
      </c>
      <c r="E259" s="24"/>
      <c r="F259" s="26">
        <f>'[12]Расч по домам'!$Y$251</f>
        <v>0.3984829624037238</v>
      </c>
      <c r="G259" s="36">
        <f>'[11]Норм по домам'!$Q$256</f>
        <v>0.45289660838058926</v>
      </c>
      <c r="H259" s="24"/>
      <c r="I259" s="22">
        <f>'[14]Расч по домам'!$M$259</f>
        <v>0.07297248727193684</v>
      </c>
      <c r="J259" s="23">
        <f>'[16]Расч по домам'!$G$259</f>
        <v>0.0280884940533672</v>
      </c>
      <c r="K259" s="36">
        <v>0</v>
      </c>
      <c r="L259" s="24">
        <v>0</v>
      </c>
      <c r="M259" s="37">
        <v>0</v>
      </c>
      <c r="N259" s="29">
        <f>'[4]Расч. по домам на электр'!$P$251</f>
        <v>0.07423172437248766</v>
      </c>
      <c r="O259" s="24">
        <f>'[8]Расчет на дерат  и дез.'!$K$251</f>
        <v>0.017845274783608835</v>
      </c>
      <c r="P259" s="24">
        <f>'[18]Расч. по домам на электр'!$P$251</f>
        <v>0.27211971771107896</v>
      </c>
      <c r="Q259" s="28">
        <v>0.5</v>
      </c>
      <c r="R259" s="24">
        <v>0</v>
      </c>
      <c r="S259" s="24">
        <f>'[25]Расч по домам на посыпку и расч'!$H$130</f>
        <v>0.01198478410146266</v>
      </c>
      <c r="T259" s="24">
        <f>'[3]Расч по домам'!$M$260</f>
        <v>0.103725117467221</v>
      </c>
      <c r="U259" s="25">
        <f t="shared" si="40"/>
        <v>1.9323471705454762</v>
      </c>
      <c r="V259" s="56">
        <f t="shared" si="41"/>
        <v>2.0289645290727503</v>
      </c>
      <c r="W259" s="25">
        <f t="shared" si="42"/>
        <v>2.4347574348873002</v>
      </c>
      <c r="X259" s="3">
        <f t="shared" si="43"/>
        <v>2.5506982651200287</v>
      </c>
      <c r="Y259" s="162">
        <f t="shared" si="44"/>
        <v>2.135752135866053</v>
      </c>
      <c r="Z259" s="153">
        <f t="shared" si="35"/>
        <v>8255.897248087602</v>
      </c>
      <c r="AA259" s="153">
        <f t="shared" si="36"/>
        <v>6879.9143734063355</v>
      </c>
      <c r="AB259" s="154">
        <f t="shared" si="37"/>
        <v>2.4347574348873002</v>
      </c>
      <c r="AC259" s="155">
        <f t="shared" si="38"/>
        <v>6552.2994032441275</v>
      </c>
      <c r="AD259" s="19">
        <f t="shared" si="39"/>
        <v>2.5564953066316654</v>
      </c>
    </row>
    <row r="260" spans="1:30" ht="12.75">
      <c r="A260" s="27" t="s">
        <v>75</v>
      </c>
      <c r="B260" s="27">
        <v>34</v>
      </c>
      <c r="C260" s="27">
        <v>5</v>
      </c>
      <c r="D260" s="27">
        <v>4699.48</v>
      </c>
      <c r="E260" s="24"/>
      <c r="F260" s="26">
        <f>'[12]Расч по домам'!$Y$252</f>
        <v>0.5084023231506465</v>
      </c>
      <c r="G260" s="36">
        <f>'[11]Норм по домам'!$Q$257</f>
        <v>0.4528966083805893</v>
      </c>
      <c r="H260" s="24"/>
      <c r="I260" s="22">
        <f>'[14]Расч по домам'!$M$260</f>
        <v>0.07297248727193684</v>
      </c>
      <c r="J260" s="23">
        <f>'[16]Расч по домам'!$G$260</f>
        <v>0.028088494053367198</v>
      </c>
      <c r="K260" s="36">
        <v>0</v>
      </c>
      <c r="L260" s="24">
        <v>0</v>
      </c>
      <c r="M260" s="37">
        <v>0</v>
      </c>
      <c r="N260" s="29">
        <f>'[4]Расч. по домам на электр'!$P$252</f>
        <v>0.06669948032802296</v>
      </c>
      <c r="O260" s="24">
        <f>'[8]Расчет на дерат  и дез.'!$K$252</f>
        <v>0.021327430552600148</v>
      </c>
      <c r="P260" s="24">
        <f>'[18]Расч. по домам на электр'!$P$252</f>
        <v>0.19778752858290585</v>
      </c>
      <c r="Q260" s="28">
        <v>0.5</v>
      </c>
      <c r="R260" s="24">
        <v>0</v>
      </c>
      <c r="S260" s="24">
        <f>'[25]Расч по домам на посыпку и расч'!$H$130</f>
        <v>0.01198478410146266</v>
      </c>
      <c r="T260" s="24">
        <f>'[3]Расч по домам'!$M$261</f>
        <v>0.0960634609448626</v>
      </c>
      <c r="U260" s="25">
        <f t="shared" si="40"/>
        <v>1.956222597366394</v>
      </c>
      <c r="V260" s="56">
        <f t="shared" si="41"/>
        <v>2.054033727234714</v>
      </c>
      <c r="W260" s="25">
        <f t="shared" si="42"/>
        <v>2.4648404726816566</v>
      </c>
      <c r="X260" s="3">
        <f t="shared" si="43"/>
        <v>2.5822138285236402</v>
      </c>
      <c r="Y260" s="162">
        <f t="shared" si="44"/>
        <v>2.162140765510225</v>
      </c>
      <c r="Z260" s="153">
        <f t="shared" si="35"/>
        <v>11583.46850455799</v>
      </c>
      <c r="AA260" s="153">
        <f t="shared" si="36"/>
        <v>9652.890420464992</v>
      </c>
      <c r="AB260" s="154">
        <f t="shared" si="37"/>
        <v>2.4648404726816566</v>
      </c>
      <c r="AC260" s="155">
        <f t="shared" si="38"/>
        <v>9193.22897187142</v>
      </c>
      <c r="AD260" s="19">
        <f t="shared" si="39"/>
        <v>2.5880824963157396</v>
      </c>
    </row>
    <row r="261" spans="1:30" ht="12.75">
      <c r="A261" s="27" t="s">
        <v>95</v>
      </c>
      <c r="B261" s="71" t="s">
        <v>24</v>
      </c>
      <c r="C261" s="27">
        <v>5</v>
      </c>
      <c r="D261" s="27">
        <v>3281.63</v>
      </c>
      <c r="E261" s="24"/>
      <c r="F261" s="26">
        <f>'[12]Расч по домам'!$Y$253</f>
        <v>0.45024772656677725</v>
      </c>
      <c r="G261" s="36">
        <f>'[11]Норм по домам'!$Q$258</f>
        <v>0.4528966083805893</v>
      </c>
      <c r="H261" s="24"/>
      <c r="I261" s="22">
        <f>'[14]Расч по домам'!$M$261</f>
        <v>0.07297248727193684</v>
      </c>
      <c r="J261" s="23">
        <f>'[16]Расч по домам'!$G$261</f>
        <v>0.0280884940533672</v>
      </c>
      <c r="K261" s="36">
        <v>0</v>
      </c>
      <c r="L261" s="24">
        <v>0</v>
      </c>
      <c r="M261" s="37">
        <v>0</v>
      </c>
      <c r="N261" s="29">
        <f>'[4]Расч. по домам на электр'!$P$253</f>
        <v>0.07544033980449891</v>
      </c>
      <c r="O261" s="24">
        <f>'[8]Расчет на дерат  и дез.'!$K$253</f>
        <v>0.013398565143947775</v>
      </c>
      <c r="P261" s="24">
        <f>'[18]Расч. по домам на электр'!$P$253</f>
        <v>0.12202108855976107</v>
      </c>
      <c r="Q261" s="28">
        <v>0.5</v>
      </c>
      <c r="R261" s="24">
        <v>0</v>
      </c>
      <c r="S261" s="24">
        <f>'[25]Расч по домам на посыпку и расч'!$H$130</f>
        <v>0.01198478410146266</v>
      </c>
      <c r="T261" s="24">
        <f>'[3]Расч по домам'!$M$262</f>
        <v>0.04076704943012129</v>
      </c>
      <c r="U261" s="25">
        <f t="shared" si="40"/>
        <v>1.7678171433124623</v>
      </c>
      <c r="V261" s="56">
        <f t="shared" si="41"/>
        <v>1.8562080004780854</v>
      </c>
      <c r="W261" s="25">
        <f t="shared" si="42"/>
        <v>2.2274496005737023</v>
      </c>
      <c r="X261" s="3">
        <f t="shared" si="43"/>
        <v>2.3335186291724503</v>
      </c>
      <c r="Y261" s="162">
        <f t="shared" si="44"/>
        <v>1.9539031583979847</v>
      </c>
      <c r="Z261" s="153">
        <f t="shared" si="35"/>
        <v>7309.665432730679</v>
      </c>
      <c r="AA261" s="153">
        <f t="shared" si="36"/>
        <v>6091.387860608899</v>
      </c>
      <c r="AB261" s="154">
        <f t="shared" si="37"/>
        <v>2.2274496005737023</v>
      </c>
      <c r="AC261" s="155">
        <f t="shared" si="38"/>
        <v>5801.321772008476</v>
      </c>
      <c r="AD261" s="19">
        <f t="shared" si="39"/>
        <v>2.3388220806023874</v>
      </c>
    </row>
    <row r="262" spans="1:30" ht="12.75">
      <c r="A262" s="27" t="s">
        <v>95</v>
      </c>
      <c r="B262" s="71" t="s">
        <v>25</v>
      </c>
      <c r="C262" s="27">
        <v>5</v>
      </c>
      <c r="D262" s="27">
        <v>3766.47</v>
      </c>
      <c r="E262" s="24"/>
      <c r="F262" s="26">
        <f>'[12]Расч по домам'!$Y$254</f>
        <v>0.25156468516497765</v>
      </c>
      <c r="G262" s="36">
        <f>'[11]Норм по домам'!$Q$259</f>
        <v>0.45289660838058926</v>
      </c>
      <c r="H262" s="24"/>
      <c r="I262" s="22">
        <f>'[14]Расч по домам'!$M$262</f>
        <v>0.07297248727193682</v>
      </c>
      <c r="J262" s="23">
        <f>'[16]Расч по домам'!$G$262</f>
        <v>0.0280884940533672</v>
      </c>
      <c r="K262" s="36">
        <v>0</v>
      </c>
      <c r="L262" s="24">
        <v>0</v>
      </c>
      <c r="M262" s="37">
        <v>0</v>
      </c>
      <c r="N262" s="29">
        <f>'[4]Расч. по домам на электр'!$P$254</f>
        <v>0.07823730781238697</v>
      </c>
      <c r="O262" s="24">
        <f>'[8]Расчет на дерат  и дез.'!$K$254</f>
        <v>0.013348174816207219</v>
      </c>
      <c r="P262" s="24">
        <f>'[18]Расч. по домам на электр'!$P$254</f>
        <v>0.0453495473010647</v>
      </c>
      <c r="Q262" s="28">
        <v>0.5</v>
      </c>
      <c r="R262" s="24">
        <v>0</v>
      </c>
      <c r="S262" s="24">
        <f>'[25]Расч по домам на посыпку и расч'!$H$130</f>
        <v>0.01198478410146266</v>
      </c>
      <c r="T262" s="24">
        <f>'[3]Расч по домам'!$M$263</f>
        <v>0.04361910274451495</v>
      </c>
      <c r="U262" s="25">
        <f t="shared" si="40"/>
        <v>1.4980611916465074</v>
      </c>
      <c r="V262" s="56">
        <f t="shared" si="41"/>
        <v>1.5729642512288329</v>
      </c>
      <c r="W262" s="25">
        <f t="shared" si="42"/>
        <v>1.8875571014745993</v>
      </c>
      <c r="X262" s="3">
        <f t="shared" si="43"/>
        <v>1.9774407729733898</v>
      </c>
      <c r="Y262" s="162">
        <f t="shared" si="44"/>
        <v>1.6557518433987715</v>
      </c>
      <c r="Z262" s="153">
        <f t="shared" si="35"/>
        <v>7109.427195991034</v>
      </c>
      <c r="AA262" s="153">
        <f t="shared" si="36"/>
        <v>5924.522663325862</v>
      </c>
      <c r="AB262" s="154">
        <f t="shared" si="37"/>
        <v>1.8875571014745993</v>
      </c>
      <c r="AC262" s="155">
        <f t="shared" si="38"/>
        <v>5642.40253650082</v>
      </c>
      <c r="AD262" s="19">
        <f t="shared" si="39"/>
        <v>1.9819349565483293</v>
      </c>
    </row>
    <row r="263" spans="1:30" ht="0.75" customHeight="1">
      <c r="A263" s="27"/>
      <c r="B263" s="27"/>
      <c r="C263" s="27"/>
      <c r="D263" s="27"/>
      <c r="E263" s="24"/>
      <c r="F263" s="26"/>
      <c r="G263" s="36"/>
      <c r="H263" s="24"/>
      <c r="I263" s="22"/>
      <c r="J263" s="23"/>
      <c r="K263" s="36"/>
      <c r="L263" s="24"/>
      <c r="M263" s="37"/>
      <c r="N263" s="29"/>
      <c r="O263" s="24"/>
      <c r="P263" s="24"/>
      <c r="Q263" s="28"/>
      <c r="R263" s="24"/>
      <c r="S263" s="24"/>
      <c r="T263" s="24"/>
      <c r="U263" s="25"/>
      <c r="V263" s="56"/>
      <c r="W263" s="25"/>
      <c r="X263" s="3"/>
      <c r="Y263" s="162"/>
      <c r="Z263" s="153"/>
      <c r="AA263" s="153"/>
      <c r="AB263" s="154"/>
      <c r="AC263" s="155"/>
      <c r="AD263" s="19"/>
    </row>
    <row r="264" spans="1:30" ht="12.75" hidden="1">
      <c r="A264" s="27"/>
      <c r="B264" s="27"/>
      <c r="C264" s="27"/>
      <c r="D264" s="27"/>
      <c r="E264" s="24"/>
      <c r="F264" s="26"/>
      <c r="G264" s="36"/>
      <c r="H264" s="24"/>
      <c r="I264" s="22"/>
      <c r="J264" s="23"/>
      <c r="K264" s="36"/>
      <c r="L264" s="24"/>
      <c r="M264" s="37"/>
      <c r="N264" s="29"/>
      <c r="O264" s="24"/>
      <c r="P264" s="24"/>
      <c r="Q264" s="28"/>
      <c r="R264" s="24"/>
      <c r="S264" s="24"/>
      <c r="T264" s="24"/>
      <c r="U264" s="25"/>
      <c r="V264" s="56"/>
      <c r="W264" s="25"/>
      <c r="X264" s="3"/>
      <c r="Y264" s="162"/>
      <c r="Z264" s="153"/>
      <c r="AA264" s="153"/>
      <c r="AB264" s="154"/>
      <c r="AC264" s="155"/>
      <c r="AD264" s="19"/>
    </row>
    <row r="265" spans="1:30" ht="12.75" hidden="1">
      <c r="A265" s="27"/>
      <c r="B265" s="27"/>
      <c r="C265" s="27"/>
      <c r="D265" s="27"/>
      <c r="E265" s="24"/>
      <c r="F265" s="26"/>
      <c r="G265" s="36"/>
      <c r="H265" s="24"/>
      <c r="I265" s="22"/>
      <c r="J265" s="23"/>
      <c r="K265" s="36"/>
      <c r="L265" s="24"/>
      <c r="M265" s="37"/>
      <c r="N265" s="29"/>
      <c r="O265" s="24"/>
      <c r="P265" s="24"/>
      <c r="Q265" s="28"/>
      <c r="R265" s="24"/>
      <c r="S265" s="24"/>
      <c r="T265" s="24"/>
      <c r="U265" s="25"/>
      <c r="V265" s="56"/>
      <c r="W265" s="25"/>
      <c r="X265" s="3"/>
      <c r="Y265" s="162"/>
      <c r="Z265" s="153"/>
      <c r="AA265" s="153"/>
      <c r="AB265" s="154"/>
      <c r="AC265" s="155"/>
      <c r="AD265" s="19"/>
    </row>
    <row r="266" spans="1:30" ht="12.75" hidden="1">
      <c r="A266" s="27"/>
      <c r="B266" s="27"/>
      <c r="C266" s="27"/>
      <c r="D266" s="27"/>
      <c r="E266" s="24"/>
      <c r="F266" s="26"/>
      <c r="G266" s="36"/>
      <c r="H266" s="24"/>
      <c r="I266" s="22"/>
      <c r="J266" s="23"/>
      <c r="K266" s="36"/>
      <c r="L266" s="24"/>
      <c r="M266" s="37"/>
      <c r="N266" s="29"/>
      <c r="O266" s="24"/>
      <c r="P266" s="24"/>
      <c r="Q266" s="28"/>
      <c r="R266" s="24"/>
      <c r="S266" s="24"/>
      <c r="T266" s="24"/>
      <c r="U266" s="25"/>
      <c r="V266" s="56"/>
      <c r="W266" s="25"/>
      <c r="X266" s="3"/>
      <c r="Y266" s="162"/>
      <c r="Z266" s="153"/>
      <c r="AA266" s="153"/>
      <c r="AB266" s="154"/>
      <c r="AC266" s="155"/>
      <c r="AD266" s="19"/>
    </row>
    <row r="267" spans="1:30" ht="12.75" hidden="1">
      <c r="A267" s="27"/>
      <c r="B267" s="27"/>
      <c r="C267" s="27"/>
      <c r="D267" s="27"/>
      <c r="E267" s="24"/>
      <c r="F267" s="26"/>
      <c r="G267" s="36"/>
      <c r="H267" s="24"/>
      <c r="I267" s="22"/>
      <c r="J267" s="23"/>
      <c r="K267" s="36"/>
      <c r="L267" s="24"/>
      <c r="M267" s="37"/>
      <c r="N267" s="29"/>
      <c r="O267" s="24"/>
      <c r="P267" s="24"/>
      <c r="Q267" s="28"/>
      <c r="R267" s="24"/>
      <c r="S267" s="24"/>
      <c r="T267" s="24"/>
      <c r="U267" s="25"/>
      <c r="V267" s="56"/>
      <c r="W267" s="25"/>
      <c r="X267" s="3"/>
      <c r="Y267" s="162"/>
      <c r="Z267" s="153"/>
      <c r="AA267" s="153"/>
      <c r="AB267" s="154"/>
      <c r="AC267" s="155"/>
      <c r="AD267" s="19"/>
    </row>
    <row r="268" spans="1:30" ht="12.75" hidden="1">
      <c r="A268" s="27"/>
      <c r="B268" s="27"/>
      <c r="C268" s="27"/>
      <c r="D268" s="27"/>
      <c r="E268" s="24"/>
      <c r="F268" s="26"/>
      <c r="G268" s="36"/>
      <c r="H268" s="24"/>
      <c r="I268" s="22"/>
      <c r="J268" s="23"/>
      <c r="K268" s="36"/>
      <c r="L268" s="24"/>
      <c r="M268" s="37"/>
      <c r="N268" s="29"/>
      <c r="O268" s="24"/>
      <c r="P268" s="24"/>
      <c r="Q268" s="28"/>
      <c r="R268" s="24"/>
      <c r="S268" s="24"/>
      <c r="T268" s="24"/>
      <c r="U268" s="25"/>
      <c r="V268" s="56"/>
      <c r="W268" s="25"/>
      <c r="X268" s="3"/>
      <c r="Y268" s="162"/>
      <c r="Z268" s="153"/>
      <c r="AA268" s="153"/>
      <c r="AB268" s="154"/>
      <c r="AC268" s="155"/>
      <c r="AD268" s="19"/>
    </row>
    <row r="269" spans="1:30" ht="12.75">
      <c r="A269" s="27" t="s">
        <v>134</v>
      </c>
      <c r="B269" s="27">
        <v>2</v>
      </c>
      <c r="C269" s="27">
        <v>2</v>
      </c>
      <c r="D269" s="27">
        <v>385.4</v>
      </c>
      <c r="E269" s="24"/>
      <c r="F269" s="26">
        <f>'[12]Расч по домам'!$Y$261</f>
        <v>0.793248839761287</v>
      </c>
      <c r="G269" s="36">
        <f>'[11]Норм по домам'!$Q$266</f>
        <v>0.4528966083805893</v>
      </c>
      <c r="H269" s="24"/>
      <c r="I269" s="22">
        <f>'[14]Расч по домам'!$M$269</f>
        <v>0.07297248727193684</v>
      </c>
      <c r="J269" s="23">
        <f>'[16]Расч по домам'!$G$269</f>
        <v>0.0280884940533672</v>
      </c>
      <c r="K269" s="36">
        <v>0</v>
      </c>
      <c r="L269" s="24">
        <v>0</v>
      </c>
      <c r="M269" s="37">
        <v>0</v>
      </c>
      <c r="N269" s="29">
        <f>'[4]Расч. по домам на электр'!$P$261</f>
        <v>0.09965034808120586</v>
      </c>
      <c r="O269" s="24">
        <f>'[8]Расчет на дерат  и дез.'!$K$261</f>
        <v>0</v>
      </c>
      <c r="P269" s="24">
        <f>'[18]Расч. по домам на электр'!$P$261</f>
        <v>0.7071742313323571</v>
      </c>
      <c r="Q269" s="28">
        <v>0.5</v>
      </c>
      <c r="R269" s="24">
        <v>0</v>
      </c>
      <c r="S269" s="24">
        <f>'[25]Расч по домам на посыпку и расч'!$H$130</f>
        <v>0.01198478410146266</v>
      </c>
      <c r="T269" s="24">
        <f>'[3]Расч по домам'!$M$270</f>
        <v>0.129636801100315</v>
      </c>
      <c r="U269" s="25">
        <f t="shared" si="40"/>
        <v>2.795652594082521</v>
      </c>
      <c r="V269" s="56">
        <f t="shared" si="41"/>
        <v>2.935435223786647</v>
      </c>
      <c r="W269" s="25">
        <f t="shared" si="42"/>
        <v>3.5225222685439763</v>
      </c>
      <c r="X269" s="3">
        <f t="shared" si="43"/>
        <v>3.690261424188928</v>
      </c>
      <c r="Y269" s="162">
        <f t="shared" si="44"/>
        <v>3.0899318145122603</v>
      </c>
      <c r="Z269" s="153">
        <f t="shared" si="35"/>
        <v>1357.5800822968483</v>
      </c>
      <c r="AA269" s="153">
        <f t="shared" si="36"/>
        <v>1131.3167352473738</v>
      </c>
      <c r="AB269" s="154">
        <f t="shared" si="37"/>
        <v>3.5225222685439768</v>
      </c>
      <c r="AC269" s="155">
        <f t="shared" si="38"/>
        <v>1077.4445097594034</v>
      </c>
      <c r="AD269" s="19">
        <f t="shared" si="39"/>
        <v>3.6986483819711755</v>
      </c>
    </row>
    <row r="270" spans="1:30" ht="12.75">
      <c r="A270" s="27" t="s">
        <v>134</v>
      </c>
      <c r="B270" s="27">
        <v>3</v>
      </c>
      <c r="C270" s="27">
        <v>2</v>
      </c>
      <c r="D270" s="27">
        <v>629.5</v>
      </c>
      <c r="E270" s="24"/>
      <c r="F270" s="26">
        <f>'[12]Расч по домам'!$Y$262</f>
        <v>0.7302379407656869</v>
      </c>
      <c r="G270" s="36">
        <f>'[11]Норм по домам'!$Q$267</f>
        <v>0.4528966083805893</v>
      </c>
      <c r="H270" s="24"/>
      <c r="I270" s="22">
        <f>'[14]Расч по домам'!$M$270</f>
        <v>0.07297248727193682</v>
      </c>
      <c r="J270" s="23">
        <f>'[16]Расч по домам'!$G$270</f>
        <v>0.0280884940533672</v>
      </c>
      <c r="K270" s="36">
        <v>0</v>
      </c>
      <c r="L270" s="24">
        <v>0</v>
      </c>
      <c r="M270" s="37">
        <v>0</v>
      </c>
      <c r="N270" s="29">
        <f>'[4]Расч. по домам на электр'!$P$262</f>
        <v>0.08785178453795806</v>
      </c>
      <c r="O270" s="24">
        <f>'[8]Расчет на дерат  и дез.'!$K$262</f>
        <v>0</v>
      </c>
      <c r="P270" s="24">
        <f>'[18]Расч. по домам на электр'!$P$262</f>
        <v>0.6712176535958088</v>
      </c>
      <c r="Q270" s="28">
        <v>0.5</v>
      </c>
      <c r="R270" s="24">
        <v>0</v>
      </c>
      <c r="S270" s="24">
        <f>'[25]Расч по домам на посыпку и расч'!$H$130</f>
        <v>0.01198478410146266</v>
      </c>
      <c r="T270" s="24">
        <f>'[3]Расч по домам'!$M$271</f>
        <v>0.11245205289920959</v>
      </c>
      <c r="U270" s="25">
        <f t="shared" si="40"/>
        <v>2.6677018056060193</v>
      </c>
      <c r="V270" s="56">
        <f t="shared" si="41"/>
        <v>2.8010868958863204</v>
      </c>
      <c r="W270" s="25">
        <f t="shared" si="42"/>
        <v>3.3613042750635844</v>
      </c>
      <c r="X270" s="3">
        <f t="shared" si="43"/>
        <v>3.5213663833999456</v>
      </c>
      <c r="Y270" s="162">
        <f t="shared" si="44"/>
        <v>2.9485125219856005</v>
      </c>
      <c r="Z270" s="153">
        <f t="shared" si="35"/>
        <v>2115.9410411525264</v>
      </c>
      <c r="AA270" s="153">
        <f t="shared" si="36"/>
        <v>1763.2842009604387</v>
      </c>
      <c r="AB270" s="154">
        <f t="shared" si="37"/>
        <v>3.361304275063585</v>
      </c>
      <c r="AC270" s="155">
        <f t="shared" si="38"/>
        <v>1679.3182866289892</v>
      </c>
      <c r="AD270" s="19">
        <f t="shared" si="39"/>
        <v>3.529369488816764</v>
      </c>
    </row>
    <row r="271" spans="1:30" ht="12.75">
      <c r="A271" s="27" t="s">
        <v>134</v>
      </c>
      <c r="B271" s="27">
        <v>5</v>
      </c>
      <c r="C271" s="27">
        <v>2</v>
      </c>
      <c r="D271" s="27">
        <v>415.9</v>
      </c>
      <c r="E271" s="24"/>
      <c r="F271" s="26">
        <f>'[12]Расч по домам'!$Y$263</f>
        <v>0.8295331864518715</v>
      </c>
      <c r="G271" s="36">
        <f>'[11]Норм по домам'!$Q$268</f>
        <v>0.4528966083805893</v>
      </c>
      <c r="H271" s="24"/>
      <c r="I271" s="22">
        <f>'[14]Расч по домам'!$M$271</f>
        <v>0.07297248727193684</v>
      </c>
      <c r="J271" s="23">
        <f>'[16]Расч по домам'!$G$271</f>
        <v>0.0280884940533672</v>
      </c>
      <c r="K271" s="36">
        <v>0</v>
      </c>
      <c r="L271" s="24">
        <v>0</v>
      </c>
      <c r="M271" s="37">
        <v>0</v>
      </c>
      <c r="N271" s="29">
        <f>'[4]Расч. по домам на электр'!$P$263</f>
        <v>0.08943844259644643</v>
      </c>
      <c r="O271" s="24">
        <f>'[8]Расчет на дерат  и дез.'!$K$263</f>
        <v>0</v>
      </c>
      <c r="P271" s="24">
        <f>'[18]Расч. по домам на электр'!$P$263</f>
        <v>0.6799711469103149</v>
      </c>
      <c r="Q271" s="28">
        <v>0.5</v>
      </c>
      <c r="R271" s="24">
        <v>0</v>
      </c>
      <c r="S271" s="24">
        <f>'[25]Расч по домам на посыпку и расч'!$H$130</f>
        <v>0.01198478410146266</v>
      </c>
      <c r="T271" s="24">
        <f>'[3]Расч по домам'!$M$272</f>
        <v>0.11354259536941913</v>
      </c>
      <c r="U271" s="25">
        <f t="shared" si="40"/>
        <v>2.778427745135408</v>
      </c>
      <c r="V271" s="56">
        <f t="shared" si="41"/>
        <v>2.9173491323921783</v>
      </c>
      <c r="W271" s="25">
        <f t="shared" si="42"/>
        <v>3.500818958870614</v>
      </c>
      <c r="X271" s="3">
        <f t="shared" si="43"/>
        <v>3.667524623578738</v>
      </c>
      <c r="Y271" s="162">
        <f t="shared" si="44"/>
        <v>3.070893823570714</v>
      </c>
      <c r="Z271" s="153">
        <f t="shared" si="35"/>
        <v>1455.990604994288</v>
      </c>
      <c r="AA271" s="153">
        <f t="shared" si="36"/>
        <v>1213.3255041619068</v>
      </c>
      <c r="AB271" s="154">
        <f t="shared" si="37"/>
        <v>3.5008189588706142</v>
      </c>
      <c r="AC271" s="155">
        <f t="shared" si="38"/>
        <v>1155.548099201816</v>
      </c>
      <c r="AD271" s="19">
        <f t="shared" si="39"/>
        <v>3.6758599068141447</v>
      </c>
    </row>
    <row r="272" spans="1:30" ht="12.75">
      <c r="A272" s="27" t="s">
        <v>134</v>
      </c>
      <c r="B272" s="27">
        <v>7</v>
      </c>
      <c r="C272" s="27">
        <v>2</v>
      </c>
      <c r="D272" s="27">
        <v>413.9</v>
      </c>
      <c r="E272" s="24"/>
      <c r="F272" s="26">
        <f>'[12]Расч по домам'!$Y$264</f>
        <v>0.7993355799307401</v>
      </c>
      <c r="G272" s="36">
        <f>'[11]Норм по домам'!$Q$269</f>
        <v>0.4528966083805893</v>
      </c>
      <c r="H272" s="24"/>
      <c r="I272" s="22">
        <f>'[14]Расч по домам'!$M$272</f>
        <v>0.07297248727193684</v>
      </c>
      <c r="J272" s="23">
        <f>'[16]Расч по домам'!$G$272</f>
        <v>0.0280884940533672</v>
      </c>
      <c r="K272" s="36">
        <v>0</v>
      </c>
      <c r="L272" s="24">
        <v>0</v>
      </c>
      <c r="M272" s="37">
        <v>0</v>
      </c>
      <c r="N272" s="29">
        <f>'[4]Расч. по домам на электр'!$P$264</f>
        <v>0.08987061675733768</v>
      </c>
      <c r="O272" s="24">
        <f>'[8]Расчет на дерат  и дез.'!$K$264</f>
        <v>0</v>
      </c>
      <c r="P272" s="24">
        <f>'[18]Расч. по домам на электр'!$P$264</f>
        <v>0.6832568253201255</v>
      </c>
      <c r="Q272" s="28">
        <v>0.5</v>
      </c>
      <c r="R272" s="24">
        <v>0</v>
      </c>
      <c r="S272" s="24">
        <f>'[25]Расч по домам на посыпку и расч'!$H$130</f>
        <v>0.01198478410146266</v>
      </c>
      <c r="T272" s="24">
        <f>'[3]Расч по домам'!$M$273</f>
        <v>0.11409124284643976</v>
      </c>
      <c r="U272" s="25">
        <f t="shared" si="40"/>
        <v>2.752496638661999</v>
      </c>
      <c r="V272" s="56">
        <f t="shared" si="41"/>
        <v>2.890121470595099</v>
      </c>
      <c r="W272" s="25">
        <f t="shared" si="42"/>
        <v>3.468145764714119</v>
      </c>
      <c r="X272" s="3">
        <f t="shared" si="43"/>
        <v>3.633295563033839</v>
      </c>
      <c r="Y272" s="162">
        <f t="shared" si="44"/>
        <v>3.0422331269422096</v>
      </c>
      <c r="Z272" s="153">
        <f t="shared" si="35"/>
        <v>1435.4655320151737</v>
      </c>
      <c r="AA272" s="153">
        <f t="shared" si="36"/>
        <v>1196.2212766793114</v>
      </c>
      <c r="AB272" s="154">
        <f t="shared" si="37"/>
        <v>3.468145764714119</v>
      </c>
      <c r="AC272" s="155">
        <f t="shared" si="38"/>
        <v>1139.2583587422014</v>
      </c>
      <c r="AD272" s="19">
        <f t="shared" si="39"/>
        <v>3.641553052949825</v>
      </c>
    </row>
    <row r="273" spans="1:30" ht="12.75">
      <c r="A273" s="27" t="s">
        <v>134</v>
      </c>
      <c r="B273" s="27">
        <v>9</v>
      </c>
      <c r="C273" s="27">
        <v>2</v>
      </c>
      <c r="D273" s="27">
        <v>533.8</v>
      </c>
      <c r="E273" s="24"/>
      <c r="F273" s="26">
        <f>'[12]Расч по домам'!$Y$265</f>
        <v>0.7059049466716623</v>
      </c>
      <c r="G273" s="36">
        <f>'[11]Норм по домам'!$Q$270</f>
        <v>0.45289660838058926</v>
      </c>
      <c r="H273" s="24"/>
      <c r="I273" s="22">
        <f>'[14]Расч по домам'!$M$273</f>
        <v>0.07297248727193684</v>
      </c>
      <c r="J273" s="23">
        <f>'[16]Расч по домам'!$G$273</f>
        <v>0.0280884940533672</v>
      </c>
      <c r="K273" s="36">
        <v>0</v>
      </c>
      <c r="L273" s="24">
        <v>0</v>
      </c>
      <c r="M273" s="37">
        <v>0</v>
      </c>
      <c r="N273" s="29">
        <f>'[4]Расч. по домам на электр'!$P$265</f>
        <v>0.08666850286681249</v>
      </c>
      <c r="O273" s="24">
        <f>'[8]Расчет на дерат  и дез.'!$K$265</f>
        <v>0</v>
      </c>
      <c r="P273" s="24">
        <f>'[18]Расч. по домам на электр'!$P$265</f>
        <v>0.6621769772905246</v>
      </c>
      <c r="Q273" s="28">
        <v>0.5</v>
      </c>
      <c r="R273" s="24">
        <v>0</v>
      </c>
      <c r="S273" s="24">
        <f>'[25]Расч по домам на посыпку и расч'!$H$130</f>
        <v>0.01198478410146266</v>
      </c>
      <c r="T273" s="24">
        <f>'[3]Расч по домам'!$M$274</f>
        <v>0.11093742853752876</v>
      </c>
      <c r="U273" s="25">
        <f t="shared" si="40"/>
        <v>2.631630229173884</v>
      </c>
      <c r="V273" s="56">
        <f t="shared" si="41"/>
        <v>2.763211740632578</v>
      </c>
      <c r="W273" s="25">
        <f t="shared" si="42"/>
        <v>3.3158540887590937</v>
      </c>
      <c r="X273" s="3">
        <f t="shared" si="43"/>
        <v>3.4737519025095267</v>
      </c>
      <c r="Y273" s="162">
        <f t="shared" si="44"/>
        <v>2.908643937507977</v>
      </c>
      <c r="Z273" s="153">
        <f t="shared" si="35"/>
        <v>1770.002912579604</v>
      </c>
      <c r="AA273" s="153">
        <f t="shared" si="36"/>
        <v>1475.00242714967</v>
      </c>
      <c r="AB273" s="154">
        <f t="shared" si="37"/>
        <v>3.315854088759094</v>
      </c>
      <c r="AC273" s="155">
        <f t="shared" si="38"/>
        <v>1404.764216333019</v>
      </c>
      <c r="AD273" s="19">
        <f t="shared" si="39"/>
        <v>3.4816467931970485</v>
      </c>
    </row>
    <row r="274" spans="1:30" ht="12.75">
      <c r="A274" s="27" t="s">
        <v>134</v>
      </c>
      <c r="B274" s="27">
        <v>11</v>
      </c>
      <c r="C274" s="27">
        <v>2</v>
      </c>
      <c r="D274" s="27">
        <v>408.6</v>
      </c>
      <c r="E274" s="24"/>
      <c r="F274" s="26">
        <f>'[12]Расч по домам'!$Y$266</f>
        <v>0.8097038583782019</v>
      </c>
      <c r="G274" s="36">
        <f>'[11]Норм по домам'!$Q$271</f>
        <v>0.4528966083805893</v>
      </c>
      <c r="H274" s="24"/>
      <c r="I274" s="22">
        <f>'[14]Расч по домам'!$M$274</f>
        <v>0.07297248727193684</v>
      </c>
      <c r="J274" s="23">
        <f>'[16]Расч по домам'!$G$274</f>
        <v>0.0280884940533672</v>
      </c>
      <c r="K274" s="36">
        <v>0</v>
      </c>
      <c r="L274" s="24">
        <v>0</v>
      </c>
      <c r="M274" s="37">
        <v>0</v>
      </c>
      <c r="N274" s="29">
        <f>'[4]Расч. по домам на электр'!$P$266</f>
        <v>0.09074761716482573</v>
      </c>
      <c r="O274" s="24">
        <f>'[8]Расчет на дерат  и дез.'!$K$266</f>
        <v>0.013630323466966406</v>
      </c>
      <c r="P274" s="24">
        <f>'[18]Расч. по домам на электр'!$P$266</f>
        <v>0.6899243717979995</v>
      </c>
      <c r="Q274" s="28">
        <v>0.5</v>
      </c>
      <c r="R274" s="24">
        <v>0</v>
      </c>
      <c r="S274" s="24">
        <f>'[25]Расч по домам на посыпку и расч'!$H$130</f>
        <v>0.01198478410146266</v>
      </c>
      <c r="T274" s="24">
        <f>'[3]Расч по домам'!$M$275</f>
        <v>0.11520459969295296</v>
      </c>
      <c r="U274" s="25">
        <f t="shared" si="40"/>
        <v>2.7851531443083024</v>
      </c>
      <c r="V274" s="56">
        <f t="shared" si="41"/>
        <v>2.9244108015237176</v>
      </c>
      <c r="W274" s="25">
        <f t="shared" si="42"/>
        <v>3.509292961828461</v>
      </c>
      <c r="X274" s="3">
        <f t="shared" si="43"/>
        <v>3.6764021504869593</v>
      </c>
      <c r="Y274" s="162">
        <f t="shared" si="44"/>
        <v>3.07832715949865</v>
      </c>
      <c r="Z274" s="153">
        <f t="shared" si="35"/>
        <v>1433.8971042031094</v>
      </c>
      <c r="AA274" s="153">
        <f t="shared" si="36"/>
        <v>1194.914253502591</v>
      </c>
      <c r="AB274" s="154">
        <f t="shared" si="37"/>
        <v>3.5092929618284616</v>
      </c>
      <c r="AC274" s="155">
        <f t="shared" si="38"/>
        <v>1138.0135747643724</v>
      </c>
      <c r="AD274" s="19">
        <f t="shared" si="39"/>
        <v>3.684757609919884</v>
      </c>
    </row>
    <row r="275" spans="1:30" ht="12.75">
      <c r="A275" s="27" t="s">
        <v>134</v>
      </c>
      <c r="B275" s="27">
        <v>4</v>
      </c>
      <c r="C275" s="27">
        <v>2</v>
      </c>
      <c r="D275" s="27">
        <v>371.48</v>
      </c>
      <c r="E275" s="24"/>
      <c r="F275" s="26">
        <f>'[12]Расч по домам'!$Y$268</f>
        <v>0.5965458828693789</v>
      </c>
      <c r="G275" s="36">
        <f>'[11]Норм по домам'!$Q$272</f>
        <v>0.45289660838058926</v>
      </c>
      <c r="H275" s="24"/>
      <c r="I275" s="22">
        <f>'[14]Расч по домам'!$M$236</f>
        <v>0.07297248727193684</v>
      </c>
      <c r="J275" s="23">
        <f>'[16]Расч по домам'!$G$275</f>
        <v>0.0280884940533672</v>
      </c>
      <c r="K275" s="36">
        <v>0</v>
      </c>
      <c r="L275" s="24">
        <v>0</v>
      </c>
      <c r="M275" s="37">
        <v>0</v>
      </c>
      <c r="N275" s="29">
        <f>'[4]Расч. по домам на электр'!$P$267</f>
        <v>0.10012772079639856</v>
      </c>
      <c r="O275" s="24">
        <f>'[8]Расчет на дерат  и дез.'!$K$267</f>
        <v>0</v>
      </c>
      <c r="P275" s="24">
        <f>'[18]Расч. по домам на электр'!$P$267</f>
        <v>0.7612382234185733</v>
      </c>
      <c r="Q275" s="28">
        <v>0.5</v>
      </c>
      <c r="R275" s="24">
        <v>0</v>
      </c>
      <c r="S275" s="24">
        <f>'[25]Расч по домам на посыпку и расч'!$H$130</f>
        <v>0.01198478410146266</v>
      </c>
      <c r="T275" s="24">
        <f>'[3]Расч по домам'!$M$276</f>
        <v>0.1271126929048221</v>
      </c>
      <c r="U275" s="25">
        <f t="shared" si="40"/>
        <v>2.6509668937965287</v>
      </c>
      <c r="V275" s="56">
        <f t="shared" si="41"/>
        <v>2.783515238486355</v>
      </c>
      <c r="W275" s="25">
        <f t="shared" si="42"/>
        <v>3.340218286183626</v>
      </c>
      <c r="X275" s="3">
        <f t="shared" si="43"/>
        <v>3.499276299811418</v>
      </c>
      <c r="Y275" s="162">
        <f t="shared" si="44"/>
        <v>2.9300160405119526</v>
      </c>
      <c r="Z275" s="153">
        <f t="shared" si="35"/>
        <v>1240.8242889514934</v>
      </c>
      <c r="AA275" s="153">
        <f t="shared" si="36"/>
        <v>1034.0202407929112</v>
      </c>
      <c r="AB275" s="154">
        <f t="shared" si="37"/>
        <v>3.340218286183627</v>
      </c>
      <c r="AC275" s="155">
        <f t="shared" si="38"/>
        <v>984.7811817075345</v>
      </c>
      <c r="AD275" s="19">
        <f t="shared" si="39"/>
        <v>3.5072292004928074</v>
      </c>
    </row>
    <row r="276" spans="1:30" ht="12.75">
      <c r="A276" s="27" t="s">
        <v>134</v>
      </c>
      <c r="B276" s="27">
        <v>6</v>
      </c>
      <c r="C276" s="27">
        <v>2</v>
      </c>
      <c r="D276" s="27">
        <v>373.6</v>
      </c>
      <c r="E276" s="24"/>
      <c r="F276" s="26">
        <f>'[12]Расч по домам'!$Y$268</f>
        <v>0.5965458828693789</v>
      </c>
      <c r="G276" s="36">
        <f>'[11]Норм по домам'!$Q$273</f>
        <v>0.4528966083805893</v>
      </c>
      <c r="H276" s="24"/>
      <c r="I276" s="22">
        <f>'[14]Расч по домам'!$M$276</f>
        <v>0.07297248727193682</v>
      </c>
      <c r="J276" s="23">
        <f>'[16]Расч по домам'!$G$276</f>
        <v>0.0280884940533672</v>
      </c>
      <c r="K276" s="36">
        <v>0</v>
      </c>
      <c r="L276" s="24">
        <v>0</v>
      </c>
      <c r="M276" s="37">
        <v>0</v>
      </c>
      <c r="N276" s="29">
        <f>'[4]Расч. по домам на электр'!$P$268</f>
        <v>0.09956490437864578</v>
      </c>
      <c r="O276" s="24">
        <f>'[8]Расчет на дерат  и дез.'!$K$268</f>
        <v>0</v>
      </c>
      <c r="P276" s="24">
        <f>'[18]Расч. по домам на электр'!$P$268</f>
        <v>0.7569593147751604</v>
      </c>
      <c r="Q276" s="28">
        <v>0.5</v>
      </c>
      <c r="R276" s="24">
        <v>0</v>
      </c>
      <c r="S276" s="24">
        <f>'[25]Расч по домам на посыпку и расч'!$H$130</f>
        <v>0.01198478410146266</v>
      </c>
      <c r="T276" s="24">
        <f>'[3]Расч по домам'!$M$277</f>
        <v>0.12639819436333355</v>
      </c>
      <c r="U276" s="25">
        <f t="shared" si="40"/>
        <v>2.6454106701938747</v>
      </c>
      <c r="V276" s="56">
        <f t="shared" si="41"/>
        <v>2.7776812037035685</v>
      </c>
      <c r="W276" s="25">
        <f t="shared" si="42"/>
        <v>3.333217444444282</v>
      </c>
      <c r="X276" s="3">
        <f t="shared" si="43"/>
        <v>3.4919420846559146</v>
      </c>
      <c r="Y276" s="162">
        <f t="shared" si="44"/>
        <v>2.923874951266914</v>
      </c>
      <c r="Z276" s="153">
        <f t="shared" si="35"/>
        <v>1245.290037244384</v>
      </c>
      <c r="AA276" s="153">
        <f t="shared" si="36"/>
        <v>1037.7416977036532</v>
      </c>
      <c r="AB276" s="154">
        <f t="shared" si="37"/>
        <v>3.333217444444282</v>
      </c>
      <c r="AC276" s="155">
        <f t="shared" si="38"/>
        <v>988.3254263844316</v>
      </c>
      <c r="AD276" s="19">
        <f t="shared" si="39"/>
        <v>3.4998783166664964</v>
      </c>
    </row>
    <row r="277" spans="1:30" ht="1.5" customHeight="1">
      <c r="A277" s="27"/>
      <c r="B277" s="27"/>
      <c r="C277" s="27"/>
      <c r="D277" s="27"/>
      <c r="E277" s="24"/>
      <c r="F277" s="26"/>
      <c r="G277" s="36"/>
      <c r="H277" s="24"/>
      <c r="I277" s="22"/>
      <c r="J277" s="23"/>
      <c r="K277" s="36"/>
      <c r="L277" s="24"/>
      <c r="M277" s="37"/>
      <c r="N277" s="29"/>
      <c r="O277" s="24"/>
      <c r="P277" s="24"/>
      <c r="Q277" s="28"/>
      <c r="R277" s="24"/>
      <c r="S277" s="24"/>
      <c r="T277" s="24"/>
      <c r="U277" s="25"/>
      <c r="V277" s="56"/>
      <c r="W277" s="25"/>
      <c r="X277" s="3"/>
      <c r="Y277" s="162"/>
      <c r="Z277" s="153"/>
      <c r="AA277" s="153"/>
      <c r="AB277" s="154"/>
      <c r="AC277" s="155"/>
      <c r="AD277" s="19"/>
    </row>
    <row r="278" spans="1:30" ht="12.75" hidden="1">
      <c r="A278" s="27"/>
      <c r="B278" s="27"/>
      <c r="C278" s="27"/>
      <c r="D278" s="27"/>
      <c r="E278" s="24"/>
      <c r="F278" s="26"/>
      <c r="G278" s="36"/>
      <c r="H278" s="24"/>
      <c r="I278" s="22"/>
      <c r="J278" s="23"/>
      <c r="K278" s="36"/>
      <c r="L278" s="24"/>
      <c r="M278" s="37"/>
      <c r="N278" s="29"/>
      <c r="O278" s="24"/>
      <c r="P278" s="24"/>
      <c r="Q278" s="28"/>
      <c r="R278" s="24"/>
      <c r="S278" s="24"/>
      <c r="T278" s="24"/>
      <c r="U278" s="25"/>
      <c r="V278" s="56"/>
      <c r="W278" s="25"/>
      <c r="X278" s="3"/>
      <c r="Y278" s="162"/>
      <c r="Z278" s="153"/>
      <c r="AA278" s="153"/>
      <c r="AB278" s="154"/>
      <c r="AC278" s="155"/>
      <c r="AD278" s="19"/>
    </row>
    <row r="279" spans="1:30" ht="12.75">
      <c r="A279" s="27" t="s">
        <v>134</v>
      </c>
      <c r="B279" s="27">
        <v>17</v>
      </c>
      <c r="C279" s="27">
        <v>2</v>
      </c>
      <c r="D279" s="27">
        <v>384.8</v>
      </c>
      <c r="E279" s="24"/>
      <c r="F279" s="26">
        <f>'[12]Расч по домам'!$Y$271</f>
        <v>0.658667669022869</v>
      </c>
      <c r="G279" s="36">
        <f>'[11]Норм по домам'!$Q$276</f>
        <v>0.4528966083805893</v>
      </c>
      <c r="H279" s="24"/>
      <c r="I279" s="22">
        <f>'[14]Расч по домам'!$M$279</f>
        <v>0.07297248727193682</v>
      </c>
      <c r="J279" s="23">
        <f>'[16]Расч по домам'!$G$279</f>
        <v>0.0280884940533672</v>
      </c>
      <c r="K279" s="36">
        <v>0</v>
      </c>
      <c r="L279" s="24">
        <v>0</v>
      </c>
      <c r="M279" s="37">
        <v>0</v>
      </c>
      <c r="N279" s="29">
        <f>'[4]Расч. по домам на электр'!$P$271</f>
        <v>0.10597916218605873</v>
      </c>
      <c r="O279" s="24">
        <f>'[8]Расчет на дерат  и дез.'!$K$271</f>
        <v>0</v>
      </c>
      <c r="P279" s="24">
        <f>'[18]Расч. по домам на электр'!$P$271</f>
        <v>0.7858627858627858</v>
      </c>
      <c r="Q279" s="28">
        <v>0.5</v>
      </c>
      <c r="R279" s="24">
        <v>0</v>
      </c>
      <c r="S279" s="24">
        <f>'[25]Расч по домам на посыпку и расч'!$H$130</f>
        <v>0.01198478410146266</v>
      </c>
      <c r="T279" s="24">
        <f>'[3]Расч по домам'!$M$280</f>
        <v>0.12271924483924483</v>
      </c>
      <c r="U279" s="25">
        <f t="shared" si="40"/>
        <v>2.7391712357183144</v>
      </c>
      <c r="V279" s="56">
        <f t="shared" si="41"/>
        <v>2.8761297975042304</v>
      </c>
      <c r="W279" s="25">
        <f t="shared" si="42"/>
        <v>3.4513557570050764</v>
      </c>
      <c r="X279" s="3">
        <f t="shared" si="43"/>
        <v>3.6157060311481755</v>
      </c>
      <c r="Y279" s="162">
        <f t="shared" si="44"/>
        <v>3.027505050004453</v>
      </c>
      <c r="Z279" s="153">
        <f t="shared" si="35"/>
        <v>1328.0816952955533</v>
      </c>
      <c r="AA279" s="153">
        <f t="shared" si="36"/>
        <v>1106.734746079628</v>
      </c>
      <c r="AB279" s="154">
        <f t="shared" si="37"/>
        <v>3.451355757005077</v>
      </c>
      <c r="AC279" s="155">
        <f t="shared" si="38"/>
        <v>1054.0330915044074</v>
      </c>
      <c r="AD279" s="19">
        <f t="shared" si="39"/>
        <v>3.62392354485533</v>
      </c>
    </row>
    <row r="280" spans="1:30" ht="11.25" customHeight="1">
      <c r="A280" s="27" t="s">
        <v>134</v>
      </c>
      <c r="B280" s="27">
        <v>19</v>
      </c>
      <c r="C280" s="27">
        <v>2</v>
      </c>
      <c r="D280" s="27">
        <v>413.2</v>
      </c>
      <c r="E280" s="24"/>
      <c r="F280" s="26">
        <f>'[12]Расч по домам'!$Y$272</f>
        <v>0.6430476998063893</v>
      </c>
      <c r="G280" s="36">
        <f>'[11]Норм по домам'!$Q$277</f>
        <v>0.45289660838058926</v>
      </c>
      <c r="H280" s="24"/>
      <c r="I280" s="22">
        <f>'[14]Расч по домам'!$M$280</f>
        <v>0.07297248727193684</v>
      </c>
      <c r="J280" s="23">
        <f>'[16]Расч по домам'!$G$280</f>
        <v>0.0280884940533672</v>
      </c>
      <c r="K280" s="36">
        <v>0</v>
      </c>
      <c r="L280" s="24">
        <v>0</v>
      </c>
      <c r="M280" s="37">
        <v>0</v>
      </c>
      <c r="N280" s="29">
        <f>'[4]Расч. по домам на электр'!$P$272</f>
        <v>0.09002286610808825</v>
      </c>
      <c r="O280" s="24">
        <f>'[8]Расчет на дерат  и дез.'!$K$272</f>
        <v>0</v>
      </c>
      <c r="P280" s="24">
        <f>'[18]Расч. по домам на электр'!$P$272</f>
        <v>0.7318489835430784</v>
      </c>
      <c r="Q280" s="28">
        <v>0.5</v>
      </c>
      <c r="R280" s="24">
        <v>0</v>
      </c>
      <c r="S280" s="24">
        <f>'[25]Расч по домам на посыпку и расч'!$H$130</f>
        <v>0.01198478410146266</v>
      </c>
      <c r="T280" s="24">
        <f>'[3]Расч по домам'!$M$281</f>
        <v>0.11428452423557942</v>
      </c>
      <c r="U280" s="25">
        <f t="shared" si="40"/>
        <v>2.6451464475004913</v>
      </c>
      <c r="V280" s="56">
        <f t="shared" si="41"/>
        <v>2.777403769875516</v>
      </c>
      <c r="W280" s="25">
        <f t="shared" si="42"/>
        <v>3.332884523850619</v>
      </c>
      <c r="X280" s="3">
        <f t="shared" si="43"/>
        <v>3.4915933107006487</v>
      </c>
      <c r="Y280" s="162">
        <f t="shared" si="44"/>
        <v>2.923582915658438</v>
      </c>
      <c r="Z280" s="153">
        <f aca="true" t="shared" si="45" ref="Z280:Z340">W280*D280</f>
        <v>1377.1478852550756</v>
      </c>
      <c r="AA280" s="153">
        <f aca="true" t="shared" si="46" ref="AA280:AA340">V280*D280</f>
        <v>1147.6232377125632</v>
      </c>
      <c r="AB280" s="154">
        <f aca="true" t="shared" si="47" ref="AB280:AB340">(F280+G280+I280+J280+N280+O280+P280+Q280+S280+T280)*1.05*1.2</f>
        <v>3.3328845238506193</v>
      </c>
      <c r="AC280" s="155">
        <f aca="true" t="shared" si="48" ref="AC280:AC340">U280*D280</f>
        <v>1092.974512107203</v>
      </c>
      <c r="AD280" s="19">
        <f aca="true" t="shared" si="49" ref="AD280:AD340">W280*1.05</f>
        <v>3.49952875004315</v>
      </c>
    </row>
    <row r="281" spans="1:30" ht="12.75" hidden="1">
      <c r="A281" s="27"/>
      <c r="B281" s="27"/>
      <c r="C281" s="27"/>
      <c r="D281" s="27"/>
      <c r="E281" s="24"/>
      <c r="F281" s="26"/>
      <c r="G281" s="36"/>
      <c r="H281" s="24"/>
      <c r="I281" s="22"/>
      <c r="J281" s="23"/>
      <c r="K281" s="36"/>
      <c r="L281" s="24"/>
      <c r="M281" s="37"/>
      <c r="N281" s="29"/>
      <c r="O281" s="24"/>
      <c r="P281" s="24"/>
      <c r="Q281" s="28"/>
      <c r="R281" s="24"/>
      <c r="S281" s="24"/>
      <c r="T281" s="24"/>
      <c r="U281" s="25"/>
      <c r="V281" s="56"/>
      <c r="W281" s="25"/>
      <c r="X281" s="3"/>
      <c r="Y281" s="162"/>
      <c r="Z281" s="153"/>
      <c r="AA281" s="153"/>
      <c r="AB281" s="154"/>
      <c r="AC281" s="155"/>
      <c r="AD281" s="19"/>
    </row>
    <row r="282" spans="1:30" ht="12.75">
      <c r="A282" s="27" t="s">
        <v>134</v>
      </c>
      <c r="B282" s="27">
        <v>21</v>
      </c>
      <c r="C282" s="27">
        <v>2</v>
      </c>
      <c r="D282" s="27">
        <v>403.2</v>
      </c>
      <c r="E282" s="24"/>
      <c r="F282" s="26">
        <f>'[12]Расч по домам'!$Y$274</f>
        <v>0.7842650886772486</v>
      </c>
      <c r="G282" s="36">
        <f>'[11]Норм по домам'!$Q$279</f>
        <v>0.45289660838058926</v>
      </c>
      <c r="H282" s="24"/>
      <c r="I282" s="22">
        <f>'[14]Расч по домам'!$M$282</f>
        <v>0.07297248727193684</v>
      </c>
      <c r="J282" s="23">
        <f>'[16]Расч по домам'!$G$282</f>
        <v>0.0280884940533672</v>
      </c>
      <c r="K282" s="36">
        <v>0</v>
      </c>
      <c r="L282" s="24">
        <v>0</v>
      </c>
      <c r="M282" s="37">
        <v>0</v>
      </c>
      <c r="N282" s="29">
        <f>'[4]Расч. по домам на электр'!$P$274</f>
        <v>0.09225557608100711</v>
      </c>
      <c r="O282" s="24">
        <f>'[8]Расчет на дерат  и дез.'!$K$274</f>
        <v>0</v>
      </c>
      <c r="P282" s="24">
        <f>'[18]Расч. по домам на электр'!$P$274</f>
        <v>0.75</v>
      </c>
      <c r="Q282" s="28">
        <v>0.5</v>
      </c>
      <c r="R282" s="24">
        <v>0</v>
      </c>
      <c r="S282" s="24">
        <f>'[25]Расч по домам на посыпку и расч'!$H$130</f>
        <v>0.01198478410146266</v>
      </c>
      <c r="T282" s="24">
        <f>'[3]Расч по домам'!$M$283</f>
        <v>0.1171189618406285</v>
      </c>
      <c r="U282" s="25">
        <f t="shared" si="40"/>
        <v>2.80958200040624</v>
      </c>
      <c r="V282" s="56">
        <f t="shared" si="41"/>
        <v>2.9500611004265522</v>
      </c>
      <c r="W282" s="25">
        <f t="shared" si="42"/>
        <v>3.5400733205118624</v>
      </c>
      <c r="X282" s="3">
        <f t="shared" si="43"/>
        <v>3.708648240536237</v>
      </c>
      <c r="Y282" s="162">
        <f t="shared" si="44"/>
        <v>3.105327474133213</v>
      </c>
      <c r="Z282" s="153">
        <f t="shared" si="45"/>
        <v>1427.357562830383</v>
      </c>
      <c r="AA282" s="153">
        <f t="shared" si="46"/>
        <v>1189.464635691986</v>
      </c>
      <c r="AB282" s="154">
        <f t="shared" si="47"/>
        <v>3.5400733205118633</v>
      </c>
      <c r="AC282" s="155">
        <f t="shared" si="48"/>
        <v>1132.823462563796</v>
      </c>
      <c r="AD282" s="19">
        <f t="shared" si="49"/>
        <v>3.7170769865374558</v>
      </c>
    </row>
    <row r="283" spans="1:30" ht="0.75" customHeight="1">
      <c r="A283" s="27"/>
      <c r="B283" s="27"/>
      <c r="C283" s="27"/>
      <c r="D283" s="27"/>
      <c r="E283" s="24"/>
      <c r="F283" s="26"/>
      <c r="G283" s="36"/>
      <c r="H283" s="24"/>
      <c r="I283" s="22"/>
      <c r="J283" s="23"/>
      <c r="K283" s="92"/>
      <c r="L283" s="22"/>
      <c r="M283" s="23"/>
      <c r="N283" s="93"/>
      <c r="O283" s="22"/>
      <c r="P283" s="22"/>
      <c r="Q283" s="22"/>
      <c r="R283" s="22"/>
      <c r="S283" s="24"/>
      <c r="T283" s="22"/>
      <c r="U283" s="22"/>
      <c r="V283" s="91"/>
      <c r="W283" s="25">
        <v>0</v>
      </c>
      <c r="X283" s="3">
        <f t="shared" si="43"/>
        <v>0</v>
      </c>
      <c r="Y283" s="162">
        <f t="shared" si="44"/>
        <v>0</v>
      </c>
      <c r="Z283" s="153">
        <f t="shared" si="45"/>
        <v>0</v>
      </c>
      <c r="AA283" s="153">
        <f t="shared" si="46"/>
        <v>0</v>
      </c>
      <c r="AB283" s="154">
        <f t="shared" si="47"/>
        <v>0</v>
      </c>
      <c r="AC283" s="155">
        <f t="shared" si="48"/>
        <v>0</v>
      </c>
      <c r="AD283" s="19">
        <f t="shared" si="49"/>
        <v>0</v>
      </c>
    </row>
    <row r="284" spans="1:30" ht="12.75" hidden="1">
      <c r="A284" s="27"/>
      <c r="B284" s="27"/>
      <c r="C284" s="27"/>
      <c r="D284" s="27"/>
      <c r="E284" s="24"/>
      <c r="F284" s="26"/>
      <c r="G284" s="36"/>
      <c r="H284" s="24"/>
      <c r="I284" s="22"/>
      <c r="J284" s="23"/>
      <c r="K284" s="36"/>
      <c r="L284" s="24"/>
      <c r="M284" s="37"/>
      <c r="N284" s="29"/>
      <c r="O284" s="24"/>
      <c r="P284" s="24"/>
      <c r="Q284" s="28"/>
      <c r="R284" s="24"/>
      <c r="S284" s="24"/>
      <c r="T284" s="24"/>
      <c r="U284" s="25"/>
      <c r="V284" s="56"/>
      <c r="W284" s="25">
        <f t="shared" si="42"/>
        <v>0</v>
      </c>
      <c r="X284" s="3"/>
      <c r="Y284" s="162">
        <f t="shared" si="44"/>
        <v>0</v>
      </c>
      <c r="Z284" s="153">
        <f t="shared" si="45"/>
        <v>0</v>
      </c>
      <c r="AA284" s="153">
        <f t="shared" si="46"/>
        <v>0</v>
      </c>
      <c r="AB284" s="154">
        <f t="shared" si="47"/>
        <v>0</v>
      </c>
      <c r="AC284" s="155">
        <f t="shared" si="48"/>
        <v>0</v>
      </c>
      <c r="AD284" s="19">
        <f t="shared" si="49"/>
        <v>0</v>
      </c>
    </row>
    <row r="285" spans="1:30" ht="12.75" hidden="1">
      <c r="A285" s="27"/>
      <c r="B285" s="27"/>
      <c r="C285" s="27"/>
      <c r="D285" s="27"/>
      <c r="E285" s="24"/>
      <c r="F285" s="26"/>
      <c r="G285" s="36"/>
      <c r="H285" s="24"/>
      <c r="I285" s="22"/>
      <c r="J285" s="23"/>
      <c r="K285" s="36"/>
      <c r="L285" s="24"/>
      <c r="M285" s="37"/>
      <c r="N285" s="29"/>
      <c r="O285" s="24"/>
      <c r="P285" s="24"/>
      <c r="Q285" s="28"/>
      <c r="R285" s="24"/>
      <c r="S285" s="24"/>
      <c r="T285" s="24"/>
      <c r="U285" s="25"/>
      <c r="V285" s="56"/>
      <c r="W285" s="25">
        <f t="shared" si="42"/>
        <v>0</v>
      </c>
      <c r="X285" s="3"/>
      <c r="Y285" s="162">
        <f t="shared" si="44"/>
        <v>0</v>
      </c>
      <c r="Z285" s="153">
        <f t="shared" si="45"/>
        <v>0</v>
      </c>
      <c r="AA285" s="153">
        <f t="shared" si="46"/>
        <v>0</v>
      </c>
      <c r="AB285" s="154">
        <f t="shared" si="47"/>
        <v>0</v>
      </c>
      <c r="AC285" s="155">
        <f t="shared" si="48"/>
        <v>0</v>
      </c>
      <c r="AD285" s="19">
        <f t="shared" si="49"/>
        <v>0</v>
      </c>
    </row>
    <row r="286" spans="1:30" ht="12.75">
      <c r="A286" s="124" t="s">
        <v>134</v>
      </c>
      <c r="B286" s="124">
        <v>65</v>
      </c>
      <c r="C286" s="124">
        <v>1</v>
      </c>
      <c r="D286" s="124">
        <v>348.7</v>
      </c>
      <c r="E286" s="125"/>
      <c r="F286" s="126">
        <f>'[12]Расч по домам'!$Y$278</f>
        <v>0.45015327788930315</v>
      </c>
      <c r="G286" s="36">
        <v>0</v>
      </c>
      <c r="H286" s="24"/>
      <c r="I286" s="22">
        <f>'[14]Расч по домам'!$M$286</f>
        <v>0</v>
      </c>
      <c r="J286" s="23">
        <v>0</v>
      </c>
      <c r="K286" s="36">
        <v>0</v>
      </c>
      <c r="L286" s="24">
        <v>0</v>
      </c>
      <c r="M286" s="37">
        <v>0</v>
      </c>
      <c r="N286" s="29">
        <v>0</v>
      </c>
      <c r="O286" s="24">
        <v>0</v>
      </c>
      <c r="P286" s="24">
        <v>0</v>
      </c>
      <c r="Q286" s="28">
        <v>0</v>
      </c>
      <c r="R286" s="24">
        <v>0</v>
      </c>
      <c r="S286" s="24">
        <v>0</v>
      </c>
      <c r="T286" s="24">
        <f>'[3]Расч по домам'!$M$287</f>
        <v>0</v>
      </c>
      <c r="U286" s="25">
        <f t="shared" si="40"/>
        <v>0.45015327788930315</v>
      </c>
      <c r="V286" s="56">
        <f t="shared" si="41"/>
        <v>0.47266094178376833</v>
      </c>
      <c r="W286" s="25">
        <f t="shared" si="42"/>
        <v>0.567193130140522</v>
      </c>
      <c r="X286" s="3">
        <f t="shared" si="43"/>
        <v>0.5942023268138802</v>
      </c>
      <c r="Y286" s="162">
        <f t="shared" si="44"/>
        <v>0.49753783345659824</v>
      </c>
      <c r="Z286" s="153">
        <f t="shared" si="45"/>
        <v>197.78024448</v>
      </c>
      <c r="AA286" s="153">
        <f t="shared" si="46"/>
        <v>164.8168704</v>
      </c>
      <c r="AB286" s="154">
        <f t="shared" si="47"/>
        <v>0.567193130140522</v>
      </c>
      <c r="AC286" s="155">
        <f t="shared" si="48"/>
        <v>156.968448</v>
      </c>
      <c r="AD286" s="19">
        <f t="shared" si="49"/>
        <v>0.5955527866475481</v>
      </c>
    </row>
    <row r="287" spans="1:30" ht="12.75">
      <c r="A287" s="27" t="s">
        <v>134</v>
      </c>
      <c r="B287" s="27">
        <v>15</v>
      </c>
      <c r="C287" s="27">
        <v>2</v>
      </c>
      <c r="D287" s="27">
        <v>669.6</v>
      </c>
      <c r="E287" s="24"/>
      <c r="F287" s="26">
        <f>'[12]Расч по домам'!$Y$279</f>
        <v>0.7977441168231778</v>
      </c>
      <c r="G287" s="36">
        <f>'[11]Норм по домам'!$Q$284</f>
        <v>0.45289660838058926</v>
      </c>
      <c r="H287" s="24"/>
      <c r="I287" s="22">
        <f>'[14]Расч по домам'!$M$287</f>
        <v>0.07297248727193682</v>
      </c>
      <c r="J287" s="23">
        <f>'[16]Расч по домам'!$G$287</f>
        <v>0.028088494053367198</v>
      </c>
      <c r="K287" s="36">
        <v>0</v>
      </c>
      <c r="L287" s="24">
        <v>0</v>
      </c>
      <c r="M287" s="37">
        <v>0</v>
      </c>
      <c r="N287" s="29">
        <f>'[4]Расч. по домам на электр'!$P$279</f>
        <v>0.08264312885373323</v>
      </c>
      <c r="O287" s="24">
        <f>'[8]Расчет на дерат  и дез.'!$K$279</f>
        <v>0</v>
      </c>
      <c r="P287" s="24">
        <f>'[18]Расч. по домам на электр'!$P$279</f>
        <v>0.7213261648745518</v>
      </c>
      <c r="Q287" s="28">
        <v>0.5</v>
      </c>
      <c r="R287" s="24">
        <v>0</v>
      </c>
      <c r="S287" s="24">
        <v>0</v>
      </c>
      <c r="T287" s="24">
        <f>'[3]Расч по домам'!$M$288</f>
        <v>0.10578486875927735</v>
      </c>
      <c r="U287" s="25">
        <f t="shared" si="40"/>
        <v>2.7614558690166335</v>
      </c>
      <c r="V287" s="56">
        <f t="shared" si="41"/>
        <v>2.8995286624674654</v>
      </c>
      <c r="W287" s="25">
        <f t="shared" si="42"/>
        <v>3.4794343949609585</v>
      </c>
      <c r="X287" s="3">
        <f t="shared" si="43"/>
        <v>3.645121747101957</v>
      </c>
      <c r="Y287" s="162">
        <f t="shared" si="44"/>
        <v>3.0521354341762796</v>
      </c>
      <c r="Z287" s="153">
        <f t="shared" si="45"/>
        <v>2329.829270865858</v>
      </c>
      <c r="AA287" s="153">
        <f t="shared" si="46"/>
        <v>1941.524392388215</v>
      </c>
      <c r="AB287" s="154">
        <f t="shared" si="47"/>
        <v>3.4794343949609585</v>
      </c>
      <c r="AC287" s="155">
        <f t="shared" si="48"/>
        <v>1849.0708498935378</v>
      </c>
      <c r="AD287" s="19">
        <f t="shared" si="49"/>
        <v>3.6534061147090067</v>
      </c>
    </row>
    <row r="288" spans="1:30" ht="12.75">
      <c r="A288" s="27" t="s">
        <v>10</v>
      </c>
      <c r="B288" s="27">
        <v>100</v>
      </c>
      <c r="C288" s="27">
        <v>1</v>
      </c>
      <c r="D288" s="27">
        <v>207</v>
      </c>
      <c r="E288" s="24"/>
      <c r="F288" s="26">
        <v>0</v>
      </c>
      <c r="G288" s="36">
        <v>0</v>
      </c>
      <c r="H288" s="24"/>
      <c r="I288" s="22">
        <f>'[14]Расч по домам'!$M$288</f>
        <v>0</v>
      </c>
      <c r="J288" s="23">
        <f>'[5]Расч по домам'!$G$288</f>
        <v>0</v>
      </c>
      <c r="K288" s="36">
        <v>0</v>
      </c>
      <c r="L288" s="24">
        <v>0</v>
      </c>
      <c r="M288" s="37">
        <v>0</v>
      </c>
      <c r="N288" s="29">
        <v>0</v>
      </c>
      <c r="O288" s="24">
        <f>'[8]Расчет на дерат  и дез.'!$K$280</f>
        <v>0</v>
      </c>
      <c r="P288" s="129">
        <v>0</v>
      </c>
      <c r="Q288" s="28">
        <v>0</v>
      </c>
      <c r="R288" s="24">
        <v>0</v>
      </c>
      <c r="S288" s="24">
        <v>0</v>
      </c>
      <c r="T288" s="24">
        <f>'[3]Расч по домам'!$M$289</f>
        <v>0</v>
      </c>
      <c r="U288" s="25">
        <f>T288+S288+R288+Q288+P288+O288+N288+M288+L288+K288+J288+I288+G288+F288</f>
        <v>0</v>
      </c>
      <c r="V288" s="56">
        <f t="shared" si="41"/>
        <v>0</v>
      </c>
      <c r="W288" s="25">
        <f t="shared" si="42"/>
        <v>0</v>
      </c>
      <c r="X288" s="3">
        <f t="shared" si="43"/>
        <v>0</v>
      </c>
      <c r="Y288" s="162">
        <f t="shared" si="44"/>
        <v>0</v>
      </c>
      <c r="Z288" s="153">
        <f t="shared" si="45"/>
        <v>0</v>
      </c>
      <c r="AA288" s="153">
        <f t="shared" si="46"/>
        <v>0</v>
      </c>
      <c r="AB288" s="154">
        <f t="shared" si="47"/>
        <v>0</v>
      </c>
      <c r="AC288" s="155">
        <f t="shared" si="48"/>
        <v>0</v>
      </c>
      <c r="AD288" s="19">
        <f t="shared" si="49"/>
        <v>0</v>
      </c>
    </row>
    <row r="289" spans="1:30" ht="12.75">
      <c r="A289" s="27" t="s">
        <v>134</v>
      </c>
      <c r="B289" s="27">
        <v>102</v>
      </c>
      <c r="C289" s="27">
        <v>1</v>
      </c>
      <c r="D289" s="27">
        <v>301.6</v>
      </c>
      <c r="E289" s="24"/>
      <c r="F289" s="26">
        <v>0</v>
      </c>
      <c r="G289" s="36">
        <v>0</v>
      </c>
      <c r="H289" s="24"/>
      <c r="I289" s="22">
        <f>'[14]Расч по домам'!$M$289</f>
        <v>0</v>
      </c>
      <c r="J289" s="23">
        <f>'[5]Расч по домам'!$G$289</f>
        <v>0</v>
      </c>
      <c r="K289" s="36">
        <v>0</v>
      </c>
      <c r="L289" s="24">
        <v>0</v>
      </c>
      <c r="M289" s="37">
        <v>0</v>
      </c>
      <c r="N289" s="29">
        <v>0</v>
      </c>
      <c r="O289" s="24">
        <f>'[8]Расчет на дерат  и дез.'!$K$281</f>
        <v>0</v>
      </c>
      <c r="P289" s="129">
        <v>0</v>
      </c>
      <c r="Q289" s="28">
        <v>0</v>
      </c>
      <c r="R289" s="24">
        <v>0</v>
      </c>
      <c r="S289" s="24">
        <v>0</v>
      </c>
      <c r="T289" s="24">
        <f>'[3]Расч по домам'!$M$290</f>
        <v>0</v>
      </c>
      <c r="U289" s="25">
        <f>T289+S289+R289+Q289+P289+O289+N289+M289+L289+K289+J289+I289+G289+F289</f>
        <v>0</v>
      </c>
      <c r="V289" s="56">
        <f t="shared" si="41"/>
        <v>0</v>
      </c>
      <c r="W289" s="25">
        <f t="shared" si="42"/>
        <v>0</v>
      </c>
      <c r="X289" s="3">
        <f t="shared" si="43"/>
        <v>0</v>
      </c>
      <c r="Y289" s="162">
        <f t="shared" si="44"/>
        <v>0</v>
      </c>
      <c r="Z289" s="153">
        <f t="shared" si="45"/>
        <v>0</v>
      </c>
      <c r="AA289" s="153">
        <f t="shared" si="46"/>
        <v>0</v>
      </c>
      <c r="AB289" s="154">
        <f t="shared" si="47"/>
        <v>0</v>
      </c>
      <c r="AC289" s="155">
        <f t="shared" si="48"/>
        <v>0</v>
      </c>
      <c r="AD289" s="19">
        <f t="shared" si="49"/>
        <v>0</v>
      </c>
    </row>
    <row r="290" spans="1:30" ht="12.75">
      <c r="A290" s="27" t="s">
        <v>99</v>
      </c>
      <c r="B290" s="27">
        <v>1</v>
      </c>
      <c r="C290" s="27">
        <v>5</v>
      </c>
      <c r="D290" s="27">
        <v>2754.3</v>
      </c>
      <c r="E290" s="24"/>
      <c r="F290" s="26">
        <f>'[12]Расч по домам'!$Y$282</f>
        <v>0.45249128843384284</v>
      </c>
      <c r="G290" s="36">
        <f>'[11]Норм по домам'!$Q$287</f>
        <v>0.45289660838058926</v>
      </c>
      <c r="H290" s="24"/>
      <c r="I290" s="22">
        <f>'[14]Расч по домам'!$M$290</f>
        <v>0.07297248727193684</v>
      </c>
      <c r="J290" s="23">
        <f>'[16]Расч по домам'!$G$290</f>
        <v>0.028088494053367205</v>
      </c>
      <c r="K290" s="36">
        <v>0</v>
      </c>
      <c r="L290" s="24">
        <v>0</v>
      </c>
      <c r="M290" s="37">
        <v>0</v>
      </c>
      <c r="N290" s="29">
        <f>'[4]Расч. по домам на электр'!$P$282</f>
        <v>0.12033845510530868</v>
      </c>
      <c r="O290" s="24">
        <f>'[8]Расчет на дерат  и дез.'!$K$282</f>
        <v>0</v>
      </c>
      <c r="P290" s="24">
        <f>'[18]Расч. по домам на электр'!$P$282</f>
        <v>0.20915368696220454</v>
      </c>
      <c r="Q290" s="28">
        <v>0.5</v>
      </c>
      <c r="R290" s="24">
        <v>0</v>
      </c>
      <c r="S290" s="24">
        <f>'[25]Расч по домам на посыпку и расч'!$H$130</f>
        <v>0.01198478410146266</v>
      </c>
      <c r="T290" s="24">
        <f>'[3]Расч по домам'!$M$291</f>
        <v>0.07413129869658351</v>
      </c>
      <c r="U290" s="25">
        <f t="shared" si="40"/>
        <v>1.9220571030052953</v>
      </c>
      <c r="V290" s="56">
        <f t="shared" si="41"/>
        <v>2.01815995815556</v>
      </c>
      <c r="W290" s="25">
        <f t="shared" si="42"/>
        <v>2.421791949786672</v>
      </c>
      <c r="X290" s="3">
        <f t="shared" si="43"/>
        <v>2.53711537596699</v>
      </c>
      <c r="Y290" s="162">
        <f t="shared" si="44"/>
        <v>2.124378903321642</v>
      </c>
      <c r="Z290" s="153">
        <f t="shared" si="45"/>
        <v>6670.341567297431</v>
      </c>
      <c r="AA290" s="153">
        <f t="shared" si="46"/>
        <v>5558.617972747859</v>
      </c>
      <c r="AB290" s="154">
        <f t="shared" si="47"/>
        <v>2.421791949786672</v>
      </c>
      <c r="AC290" s="155">
        <f t="shared" si="48"/>
        <v>5293.921878807485</v>
      </c>
      <c r="AD290" s="19">
        <f t="shared" si="49"/>
        <v>2.5428815472760053</v>
      </c>
    </row>
    <row r="291" spans="1:30" ht="12.75">
      <c r="A291" s="27" t="s">
        <v>99</v>
      </c>
      <c r="B291" s="27">
        <v>7</v>
      </c>
      <c r="C291" s="27">
        <v>2</v>
      </c>
      <c r="D291" s="27">
        <v>509.1</v>
      </c>
      <c r="E291" s="24"/>
      <c r="F291" s="26">
        <f>'[12]Расч по домам'!$Y$283</f>
        <v>0.2856431589340666</v>
      </c>
      <c r="G291" s="36">
        <f>'[11]Норм по домам'!$Q$288</f>
        <v>0.45289660838058926</v>
      </c>
      <c r="H291" s="24"/>
      <c r="I291" s="22">
        <f>'[14]Расч по домам'!$M$291</f>
        <v>0.07297248727193684</v>
      </c>
      <c r="J291" s="23">
        <f>'[16]Расч по домам'!$G$291</f>
        <v>0.0280884940533672</v>
      </c>
      <c r="K291" s="36">
        <v>0</v>
      </c>
      <c r="L291" s="24">
        <v>0</v>
      </c>
      <c r="M291" s="37">
        <v>0</v>
      </c>
      <c r="N291" s="29">
        <f>'[4]Расч. по домам на электр'!$P$283</f>
        <v>0.08021353887974496</v>
      </c>
      <c r="O291" s="24">
        <f>'[8]Расчет на дерат  и дез.'!$K$283</f>
        <v>0</v>
      </c>
      <c r="P291" s="24">
        <f>'[18]Расч. по домам на электр'!$P$283</f>
        <v>0.12572775486152032</v>
      </c>
      <c r="Q291" s="28">
        <v>0.5</v>
      </c>
      <c r="R291" s="24">
        <v>0</v>
      </c>
      <c r="S291" s="24">
        <f>'[25]Расч по домам на посыпку и расч'!$H$130</f>
        <v>0.01198478410146266</v>
      </c>
      <c r="T291" s="24">
        <f>'[3]Расч по домам'!$M$292</f>
        <v>0</v>
      </c>
      <c r="U291" s="25">
        <f t="shared" si="40"/>
        <v>1.5575268264826878</v>
      </c>
      <c r="V291" s="56">
        <f t="shared" si="41"/>
        <v>1.6354031678068224</v>
      </c>
      <c r="W291" s="25">
        <f t="shared" si="42"/>
        <v>1.9624838013681867</v>
      </c>
      <c r="X291" s="3">
        <f t="shared" si="43"/>
        <v>2.055935410957148</v>
      </c>
      <c r="Y291" s="162">
        <f t="shared" si="44"/>
        <v>1.7214770187440236</v>
      </c>
      <c r="Z291" s="153">
        <f t="shared" si="45"/>
        <v>999.1005032765439</v>
      </c>
      <c r="AA291" s="153">
        <f t="shared" si="46"/>
        <v>832.5837527304533</v>
      </c>
      <c r="AB291" s="154">
        <f t="shared" si="47"/>
        <v>1.9624838013681867</v>
      </c>
      <c r="AC291" s="155">
        <f t="shared" si="48"/>
        <v>792.9369073623365</v>
      </c>
      <c r="AD291" s="19">
        <f t="shared" si="49"/>
        <v>2.060607991436596</v>
      </c>
    </row>
    <row r="292" spans="1:30" ht="0.75" customHeight="1">
      <c r="A292" s="27"/>
      <c r="B292" s="27"/>
      <c r="C292" s="27"/>
      <c r="D292" s="27"/>
      <c r="E292" s="24"/>
      <c r="F292" s="26"/>
      <c r="G292" s="36"/>
      <c r="H292" s="24"/>
      <c r="I292" s="22"/>
      <c r="J292" s="23"/>
      <c r="K292" s="36"/>
      <c r="L292" s="24"/>
      <c r="M292" s="37"/>
      <c r="N292" s="29"/>
      <c r="O292" s="24"/>
      <c r="P292" s="24"/>
      <c r="Q292" s="28"/>
      <c r="R292" s="24"/>
      <c r="S292" s="24"/>
      <c r="T292" s="24"/>
      <c r="U292" s="25"/>
      <c r="V292" s="56"/>
      <c r="W292" s="25"/>
      <c r="X292" s="3"/>
      <c r="Y292" s="162"/>
      <c r="Z292" s="153"/>
      <c r="AA292" s="153"/>
      <c r="AB292" s="154"/>
      <c r="AC292" s="155"/>
      <c r="AD292" s="19"/>
    </row>
    <row r="293" spans="1:30" ht="12.75">
      <c r="A293" s="27" t="s">
        <v>87</v>
      </c>
      <c r="B293" s="27">
        <v>70</v>
      </c>
      <c r="C293" s="27">
        <v>2</v>
      </c>
      <c r="D293" s="27">
        <v>241.9</v>
      </c>
      <c r="E293" s="24"/>
      <c r="F293" s="26">
        <f>'[12]Расч по домам'!$Y$285</f>
        <v>0</v>
      </c>
      <c r="G293" s="36">
        <f>'[11]Норм по домам'!$Q$290</f>
        <v>0.45289660838058926</v>
      </c>
      <c r="H293" s="24"/>
      <c r="I293" s="22">
        <f>'[14]Расч по домам'!$M$293</f>
        <v>0.07297248727193682</v>
      </c>
      <c r="J293" s="23">
        <f>'[16]Расч по домам'!$G$293</f>
        <v>0</v>
      </c>
      <c r="K293" s="36">
        <v>0</v>
      </c>
      <c r="L293" s="24">
        <v>0</v>
      </c>
      <c r="M293" s="37">
        <v>0</v>
      </c>
      <c r="N293" s="29">
        <f>'[4]Расч. по домам на электр'!$P$285</f>
        <v>0.1384962913334569</v>
      </c>
      <c r="O293" s="24">
        <f>'[8]Расчет на дерат  и дез.'!$K$285</f>
        <v>0</v>
      </c>
      <c r="P293" s="129">
        <v>0</v>
      </c>
      <c r="Q293" s="28">
        <v>0.5</v>
      </c>
      <c r="R293" s="24">
        <v>0</v>
      </c>
      <c r="S293" s="24">
        <v>0</v>
      </c>
      <c r="T293" s="129">
        <f>'[3]Расч по домам'!$M$294</f>
        <v>0</v>
      </c>
      <c r="U293" s="25">
        <f t="shared" si="40"/>
        <v>1.164365386985983</v>
      </c>
      <c r="V293" s="56">
        <f t="shared" si="41"/>
        <v>1.222583656335282</v>
      </c>
      <c r="W293" s="25">
        <f t="shared" si="42"/>
        <v>1.4671003876023385</v>
      </c>
      <c r="X293" s="3">
        <f t="shared" si="43"/>
        <v>1.5369623108214976</v>
      </c>
      <c r="Y293" s="162">
        <f t="shared" si="44"/>
        <v>1.286930164563455</v>
      </c>
      <c r="Z293" s="153">
        <f t="shared" si="45"/>
        <v>354.8915837610057</v>
      </c>
      <c r="AA293" s="153">
        <f t="shared" si="46"/>
        <v>295.74298646750475</v>
      </c>
      <c r="AB293" s="154">
        <f t="shared" si="47"/>
        <v>1.4671003876023385</v>
      </c>
      <c r="AC293" s="155">
        <f t="shared" si="48"/>
        <v>281.6599871119093</v>
      </c>
      <c r="AD293" s="19">
        <f t="shared" si="49"/>
        <v>1.5404554069824554</v>
      </c>
    </row>
    <row r="294" spans="1:30" ht="12.75">
      <c r="A294" s="27" t="s">
        <v>87</v>
      </c>
      <c r="B294" s="27">
        <v>74</v>
      </c>
      <c r="C294" s="27">
        <v>2</v>
      </c>
      <c r="D294" s="27">
        <v>200.9</v>
      </c>
      <c r="E294" s="24"/>
      <c r="F294" s="26">
        <f>'[12]Расч по домам'!$Y$286</f>
        <v>0</v>
      </c>
      <c r="G294" s="36">
        <f>'[11]Норм по домам'!$Q$291</f>
        <v>0.45289660838058926</v>
      </c>
      <c r="H294" s="24"/>
      <c r="I294" s="22">
        <f>'[14]Расч по домам'!$M$294</f>
        <v>0.07297248727193682</v>
      </c>
      <c r="J294" s="23">
        <f>'[16]Расч по домам'!$G$294</f>
        <v>0</v>
      </c>
      <c r="K294" s="36">
        <v>0</v>
      </c>
      <c r="L294" s="24">
        <v>0</v>
      </c>
      <c r="M294" s="37">
        <v>0</v>
      </c>
      <c r="N294" s="29">
        <f>'[4]Расч. по домам на электр'!$P$286</f>
        <v>0.1218400183833012</v>
      </c>
      <c r="O294" s="24">
        <f>'[8]Расчет на дерат  и дез.'!$K$286</f>
        <v>0</v>
      </c>
      <c r="P294" s="125">
        <f>'[18]Расч. по домам на электр'!$P$286</f>
        <v>0.5711954304365565</v>
      </c>
      <c r="Q294" s="28">
        <v>0.5</v>
      </c>
      <c r="R294" s="24">
        <v>0</v>
      </c>
      <c r="S294" s="24">
        <v>0</v>
      </c>
      <c r="T294" s="129">
        <f>'[3]Расч по домам'!$M$295</f>
        <v>0</v>
      </c>
      <c r="U294" s="25">
        <f t="shared" si="40"/>
        <v>1.7189045444723838</v>
      </c>
      <c r="V294" s="56">
        <f t="shared" si="41"/>
        <v>1.804849771696003</v>
      </c>
      <c r="W294" s="25">
        <f t="shared" si="42"/>
        <v>2.1658197260352035</v>
      </c>
      <c r="X294" s="3">
        <f t="shared" si="43"/>
        <v>2.2689539987035467</v>
      </c>
      <c r="Y294" s="162">
        <f t="shared" si="44"/>
        <v>1.8998418649431612</v>
      </c>
      <c r="Z294" s="153">
        <f t="shared" si="45"/>
        <v>435.1131829604724</v>
      </c>
      <c r="AA294" s="153">
        <f t="shared" si="46"/>
        <v>362.594319133727</v>
      </c>
      <c r="AB294" s="154">
        <f t="shared" si="47"/>
        <v>2.1658197260352035</v>
      </c>
      <c r="AC294" s="155">
        <f t="shared" si="48"/>
        <v>345.3279229845019</v>
      </c>
      <c r="AD294" s="19">
        <f t="shared" si="49"/>
        <v>2.274110712336964</v>
      </c>
    </row>
    <row r="295" spans="1:30" ht="12.75">
      <c r="A295" s="27" t="s">
        <v>87</v>
      </c>
      <c r="B295" s="27">
        <v>79</v>
      </c>
      <c r="C295" s="27">
        <v>3</v>
      </c>
      <c r="D295" s="27">
        <v>1060.4</v>
      </c>
      <c r="E295" s="24"/>
      <c r="F295" s="26">
        <f>'[12]Расч по домам'!$Y$287</f>
        <v>0.3605730677731673</v>
      </c>
      <c r="G295" s="36">
        <f>'[11]Норм по домам'!$Q$292</f>
        <v>0.4528966083805893</v>
      </c>
      <c r="H295" s="24"/>
      <c r="I295" s="22">
        <f>'[14]Расч по домам'!$M$295</f>
        <v>0.07297248727193682</v>
      </c>
      <c r="J295" s="23">
        <f>'[16]Расч по домам'!$G$295</f>
        <v>0.0280884940533672</v>
      </c>
      <c r="K295" s="36">
        <v>0</v>
      </c>
      <c r="L295" s="24">
        <v>0</v>
      </c>
      <c r="M295" s="37">
        <v>0</v>
      </c>
      <c r="N295" s="29">
        <f>'[4]Расч. по домам на электр'!$P$287</f>
        <v>0.09998336144339479</v>
      </c>
      <c r="O295" s="24">
        <f>'[8]Расчет на дерат  и дез.'!$K$287</f>
        <v>0</v>
      </c>
      <c r="P295" s="24">
        <f>'[18]Расч. по домам на электр'!$P$287</f>
        <v>0.3430402412590708</v>
      </c>
      <c r="Q295" s="28">
        <v>0.5</v>
      </c>
      <c r="R295" s="24">
        <v>0</v>
      </c>
      <c r="S295" s="24">
        <f>'[25]Расч по домам на посыпку и расч'!$H$130</f>
        <v>0.01198478410146266</v>
      </c>
      <c r="T295" s="24">
        <f>'[3]Расч по домам'!$M$296</f>
        <v>0.13350965624580552</v>
      </c>
      <c r="U295" s="25">
        <f t="shared" si="40"/>
        <v>2.0030487005287942</v>
      </c>
      <c r="V295" s="56">
        <f t="shared" si="41"/>
        <v>2.103201135555234</v>
      </c>
      <c r="W295" s="25">
        <f t="shared" si="42"/>
        <v>2.5238413626662806</v>
      </c>
      <c r="X295" s="3">
        <f t="shared" si="43"/>
        <v>2.6440242846980087</v>
      </c>
      <c r="Y295" s="162">
        <f t="shared" si="44"/>
        <v>2.213895932163404</v>
      </c>
      <c r="Z295" s="153">
        <f t="shared" si="45"/>
        <v>2676.2813809713243</v>
      </c>
      <c r="AA295" s="153">
        <f t="shared" si="46"/>
        <v>2230.2344841427703</v>
      </c>
      <c r="AB295" s="154">
        <f t="shared" si="47"/>
        <v>2.5238413626662806</v>
      </c>
      <c r="AC295" s="155">
        <f t="shared" si="48"/>
        <v>2124.0328420407336</v>
      </c>
      <c r="AD295" s="19">
        <f t="shared" si="49"/>
        <v>2.6500334307995947</v>
      </c>
    </row>
    <row r="296" spans="1:30" ht="12.75">
      <c r="A296" s="27" t="s">
        <v>87</v>
      </c>
      <c r="B296" s="27">
        <v>81</v>
      </c>
      <c r="C296" s="27">
        <v>3</v>
      </c>
      <c r="D296" s="27">
        <v>961.3</v>
      </c>
      <c r="E296" s="24"/>
      <c r="F296" s="26">
        <f>'[12]Расч по домам'!$Y$288</f>
        <v>0.3673802095356983</v>
      </c>
      <c r="G296" s="36">
        <f>'[11]Норм по домам'!$Q$293</f>
        <v>0.4528966083805893</v>
      </c>
      <c r="H296" s="24"/>
      <c r="I296" s="22">
        <f>'[14]Расч по домам'!$M$236</f>
        <v>0.07297248727193684</v>
      </c>
      <c r="J296" s="23">
        <f>'[16]Расч по домам'!$G$296</f>
        <v>0.0280884940533672</v>
      </c>
      <c r="K296" s="36">
        <v>0</v>
      </c>
      <c r="L296" s="24">
        <v>0</v>
      </c>
      <c r="M296" s="37">
        <v>0</v>
      </c>
      <c r="N296" s="29">
        <f>'[4]Расч. по домам на электр'!$P$288</f>
        <v>0.11022660955795759</v>
      </c>
      <c r="O296" s="24">
        <f>'[8]Расчет на дерат  и дез.'!$K$288</f>
        <v>0.02123205478591399</v>
      </c>
      <c r="P296" s="24">
        <f>'[18]Расч. по домам на электр'!$P$288</f>
        <v>0.3959103763323907</v>
      </c>
      <c r="Q296" s="28">
        <v>0.5</v>
      </c>
      <c r="R296" s="24">
        <v>0</v>
      </c>
      <c r="S296" s="24">
        <f>'[25]Расч по домам на посыпку и расч'!$H$130</f>
        <v>0.01198478410146266</v>
      </c>
      <c r="T296" s="24">
        <f>'[3]Расч по домам'!$M$297</f>
        <v>0.1476661959600354</v>
      </c>
      <c r="U296" s="25">
        <f t="shared" si="40"/>
        <v>2.108357819979352</v>
      </c>
      <c r="V296" s="56">
        <f t="shared" si="41"/>
        <v>2.2137757109783194</v>
      </c>
      <c r="W296" s="25">
        <f t="shared" si="42"/>
        <v>2.656530853173983</v>
      </c>
      <c r="X296" s="3">
        <f t="shared" si="43"/>
        <v>2.7830323223727444</v>
      </c>
      <c r="Y296" s="162">
        <f t="shared" si="44"/>
        <v>2.3302902220824415</v>
      </c>
      <c r="Z296" s="153">
        <f t="shared" si="45"/>
        <v>2553.72310915615</v>
      </c>
      <c r="AA296" s="153">
        <f t="shared" si="46"/>
        <v>2128.102590963458</v>
      </c>
      <c r="AB296" s="154">
        <f t="shared" si="47"/>
        <v>2.6565308531739835</v>
      </c>
      <c r="AC296" s="155">
        <f t="shared" si="48"/>
        <v>2026.7643723461508</v>
      </c>
      <c r="AD296" s="19">
        <f t="shared" si="49"/>
        <v>2.7893573958326825</v>
      </c>
    </row>
    <row r="297" spans="1:30" ht="12.75">
      <c r="A297" s="27" t="s">
        <v>86</v>
      </c>
      <c r="B297" s="27">
        <v>56</v>
      </c>
      <c r="C297" s="27">
        <v>1</v>
      </c>
      <c r="D297" s="27"/>
      <c r="E297" s="24"/>
      <c r="F297" s="26"/>
      <c r="G297" s="36"/>
      <c r="H297" s="24"/>
      <c r="I297" s="22"/>
      <c r="J297" s="23"/>
      <c r="K297" s="36"/>
      <c r="L297" s="24"/>
      <c r="M297" s="37"/>
      <c r="N297" s="29"/>
      <c r="O297" s="24"/>
      <c r="P297" s="24"/>
      <c r="Q297" s="28">
        <v>0.5</v>
      </c>
      <c r="R297" s="24"/>
      <c r="S297" s="24"/>
      <c r="T297" s="24"/>
      <c r="U297" s="25"/>
      <c r="V297" s="56">
        <f t="shared" si="41"/>
        <v>0</v>
      </c>
      <c r="W297" s="25">
        <f t="shared" si="42"/>
        <v>0</v>
      </c>
      <c r="X297" s="3"/>
      <c r="Y297" s="162">
        <f t="shared" si="44"/>
        <v>0</v>
      </c>
      <c r="Z297" s="153">
        <f t="shared" si="45"/>
        <v>0</v>
      </c>
      <c r="AA297" s="153">
        <f t="shared" si="46"/>
        <v>0</v>
      </c>
      <c r="AB297" s="154">
        <f t="shared" si="47"/>
        <v>0.63</v>
      </c>
      <c r="AC297" s="155">
        <f t="shared" si="48"/>
        <v>0</v>
      </c>
      <c r="AD297" s="19">
        <f t="shared" si="49"/>
        <v>0</v>
      </c>
    </row>
    <row r="298" spans="1:30" ht="12.75">
      <c r="A298" s="27" t="s">
        <v>87</v>
      </c>
      <c r="B298" s="27">
        <v>110</v>
      </c>
      <c r="C298" s="27">
        <v>5</v>
      </c>
      <c r="D298" s="27">
        <v>2740.1</v>
      </c>
      <c r="E298" s="24"/>
      <c r="F298" s="26">
        <f>'[12]Расч по домам'!$Y$290</f>
        <v>0.3822598707346448</v>
      </c>
      <c r="G298" s="36">
        <f>'[11]Норм по домам'!$Q$295</f>
        <v>0.45289660838058926</v>
      </c>
      <c r="H298" s="24"/>
      <c r="I298" s="22">
        <f>'[14]Расч по домам'!$M$298</f>
        <v>0.07297248727193682</v>
      </c>
      <c r="J298" s="23">
        <f>'[16]Расч по домам'!$G$298</f>
        <v>0.028088494053367198</v>
      </c>
      <c r="K298" s="36">
        <v>0</v>
      </c>
      <c r="L298" s="24">
        <v>0</v>
      </c>
      <c r="M298" s="37">
        <v>0</v>
      </c>
      <c r="N298" s="29">
        <f>'[4]Расч. по домам на электр'!$P$290</f>
        <v>0.09017220186420366</v>
      </c>
      <c r="O298" s="24">
        <f>'[8]Расчет на дерат  и дез.'!$K$290</f>
        <v>0</v>
      </c>
      <c r="P298" s="24">
        <f>'[18]Расч. по домам на электр'!$P$290</f>
        <v>0.05866577271203486</v>
      </c>
      <c r="Q298" s="28">
        <v>0.5</v>
      </c>
      <c r="R298" s="24">
        <v>0</v>
      </c>
      <c r="S298" s="24">
        <f>S296</f>
        <v>0.01198478410146266</v>
      </c>
      <c r="T298" s="24">
        <f>'[3]Расч по домам'!$M$299</f>
        <v>0</v>
      </c>
      <c r="U298" s="25">
        <f t="shared" si="40"/>
        <v>1.5970402191182391</v>
      </c>
      <c r="V298" s="56">
        <f t="shared" si="41"/>
        <v>1.6768922300741511</v>
      </c>
      <c r="W298" s="25">
        <f t="shared" si="42"/>
        <v>2.0122706760889812</v>
      </c>
      <c r="X298" s="3">
        <f t="shared" si="43"/>
        <v>2.1080930892360756</v>
      </c>
      <c r="Y298" s="162">
        <f t="shared" si="44"/>
        <v>1.7651497158675276</v>
      </c>
      <c r="Z298" s="153">
        <f t="shared" si="45"/>
        <v>5513.822879551417</v>
      </c>
      <c r="AA298" s="153">
        <f t="shared" si="46"/>
        <v>4594.852399626181</v>
      </c>
      <c r="AB298" s="154">
        <f t="shared" si="47"/>
        <v>2.0122706760889812</v>
      </c>
      <c r="AC298" s="155">
        <f t="shared" si="48"/>
        <v>4376.049904405887</v>
      </c>
      <c r="AD298" s="19">
        <f t="shared" si="49"/>
        <v>2.1128842098934304</v>
      </c>
    </row>
    <row r="299" spans="1:30" ht="12.75" hidden="1">
      <c r="A299" s="27"/>
      <c r="B299" s="27"/>
      <c r="C299" s="27"/>
      <c r="D299" s="27"/>
      <c r="E299" s="24"/>
      <c r="F299" s="26"/>
      <c r="G299" s="36"/>
      <c r="H299" s="24"/>
      <c r="I299" s="22"/>
      <c r="J299" s="23"/>
      <c r="K299" s="36"/>
      <c r="L299" s="24"/>
      <c r="M299" s="37"/>
      <c r="N299" s="29"/>
      <c r="O299" s="24"/>
      <c r="P299" s="24"/>
      <c r="Q299" s="28"/>
      <c r="R299" s="24"/>
      <c r="S299" s="24"/>
      <c r="T299" s="24"/>
      <c r="U299" s="25"/>
      <c r="V299" s="56"/>
      <c r="W299" s="25"/>
      <c r="X299" s="3"/>
      <c r="Y299" s="162"/>
      <c r="Z299" s="153"/>
      <c r="AA299" s="153"/>
      <c r="AB299" s="154"/>
      <c r="AC299" s="155"/>
      <c r="AD299" s="19"/>
    </row>
    <row r="300" spans="1:30" ht="12.75" hidden="1">
      <c r="A300" s="27"/>
      <c r="B300" s="27"/>
      <c r="C300" s="27"/>
      <c r="D300" s="27"/>
      <c r="E300" s="24"/>
      <c r="F300" s="26"/>
      <c r="G300" s="36"/>
      <c r="H300" s="24"/>
      <c r="I300" s="22"/>
      <c r="J300" s="23"/>
      <c r="K300" s="36"/>
      <c r="L300" s="24"/>
      <c r="M300" s="37"/>
      <c r="N300" s="29"/>
      <c r="O300" s="24"/>
      <c r="P300" s="24"/>
      <c r="Q300" s="28"/>
      <c r="R300" s="24"/>
      <c r="S300" s="24"/>
      <c r="T300" s="24"/>
      <c r="U300" s="25"/>
      <c r="V300" s="56"/>
      <c r="W300" s="25"/>
      <c r="X300" s="3"/>
      <c r="Y300" s="162"/>
      <c r="Z300" s="153"/>
      <c r="AA300" s="153"/>
      <c r="AB300" s="154"/>
      <c r="AC300" s="155"/>
      <c r="AD300" s="19"/>
    </row>
    <row r="301" spans="1:30" ht="12.75" hidden="1">
      <c r="A301" s="27"/>
      <c r="B301" s="27"/>
      <c r="C301" s="27"/>
      <c r="D301" s="27"/>
      <c r="E301" s="24"/>
      <c r="F301" s="26"/>
      <c r="G301" s="36"/>
      <c r="H301" s="24"/>
      <c r="I301" s="22"/>
      <c r="J301" s="23"/>
      <c r="K301" s="36"/>
      <c r="L301" s="24"/>
      <c r="M301" s="37"/>
      <c r="N301" s="29"/>
      <c r="O301" s="24"/>
      <c r="P301" s="24"/>
      <c r="Q301" s="28"/>
      <c r="R301" s="24"/>
      <c r="S301" s="24"/>
      <c r="T301" s="24"/>
      <c r="U301" s="25"/>
      <c r="V301" s="56"/>
      <c r="W301" s="25"/>
      <c r="X301" s="3"/>
      <c r="Y301" s="162"/>
      <c r="Z301" s="153"/>
      <c r="AA301" s="153"/>
      <c r="AB301" s="154"/>
      <c r="AC301" s="155"/>
      <c r="AD301" s="19"/>
    </row>
    <row r="302" spans="1:30" ht="12.75" hidden="1">
      <c r="A302" s="27"/>
      <c r="B302" s="27"/>
      <c r="C302" s="27"/>
      <c r="D302" s="27"/>
      <c r="E302" s="24"/>
      <c r="F302" s="26"/>
      <c r="G302" s="36"/>
      <c r="H302" s="24"/>
      <c r="I302" s="22"/>
      <c r="J302" s="23"/>
      <c r="K302" s="36"/>
      <c r="L302" s="24"/>
      <c r="M302" s="37"/>
      <c r="N302" s="29"/>
      <c r="O302" s="24"/>
      <c r="P302" s="24"/>
      <c r="Q302" s="28"/>
      <c r="R302" s="24"/>
      <c r="S302" s="24"/>
      <c r="T302" s="24"/>
      <c r="U302" s="25"/>
      <c r="V302" s="56"/>
      <c r="W302" s="25"/>
      <c r="X302" s="3"/>
      <c r="Y302" s="162"/>
      <c r="Z302" s="153"/>
      <c r="AA302" s="153"/>
      <c r="AB302" s="154"/>
      <c r="AC302" s="155"/>
      <c r="AD302" s="19"/>
    </row>
    <row r="303" spans="1:30" ht="12.75" hidden="1">
      <c r="A303" s="27"/>
      <c r="B303" s="27"/>
      <c r="C303" s="27"/>
      <c r="D303" s="27"/>
      <c r="E303" s="24"/>
      <c r="F303" s="26"/>
      <c r="G303" s="36"/>
      <c r="H303" s="24"/>
      <c r="I303" s="22"/>
      <c r="J303" s="23"/>
      <c r="K303" s="36"/>
      <c r="L303" s="24"/>
      <c r="M303" s="37"/>
      <c r="N303" s="29"/>
      <c r="O303" s="24"/>
      <c r="P303" s="24"/>
      <c r="Q303" s="28"/>
      <c r="R303" s="24"/>
      <c r="S303" s="24"/>
      <c r="T303" s="24"/>
      <c r="U303" s="25"/>
      <c r="V303" s="56"/>
      <c r="W303" s="25"/>
      <c r="X303" s="3"/>
      <c r="Y303" s="162"/>
      <c r="Z303" s="153"/>
      <c r="AA303" s="153"/>
      <c r="AB303" s="154"/>
      <c r="AC303" s="155"/>
      <c r="AD303" s="19"/>
    </row>
    <row r="304" spans="1:30" ht="12.75" hidden="1">
      <c r="A304" s="27"/>
      <c r="B304" s="27"/>
      <c r="C304" s="27"/>
      <c r="D304" s="27"/>
      <c r="E304" s="24"/>
      <c r="F304" s="26"/>
      <c r="G304" s="36"/>
      <c r="H304" s="24"/>
      <c r="I304" s="22"/>
      <c r="J304" s="23"/>
      <c r="K304" s="36"/>
      <c r="L304" s="24"/>
      <c r="M304" s="37"/>
      <c r="N304" s="29"/>
      <c r="O304" s="24"/>
      <c r="P304" s="24"/>
      <c r="Q304" s="28"/>
      <c r="R304" s="24"/>
      <c r="S304" s="24"/>
      <c r="T304" s="24"/>
      <c r="U304" s="25"/>
      <c r="V304" s="56"/>
      <c r="W304" s="25"/>
      <c r="X304" s="3"/>
      <c r="Y304" s="162"/>
      <c r="Z304" s="153"/>
      <c r="AA304" s="153"/>
      <c r="AB304" s="154"/>
      <c r="AC304" s="155"/>
      <c r="AD304" s="19"/>
    </row>
    <row r="305" spans="1:30" ht="12.75" hidden="1">
      <c r="A305" s="27"/>
      <c r="B305" s="27"/>
      <c r="C305" s="27"/>
      <c r="D305" s="27"/>
      <c r="E305" s="24"/>
      <c r="F305" s="26"/>
      <c r="G305" s="36"/>
      <c r="H305" s="24"/>
      <c r="I305" s="22"/>
      <c r="J305" s="23"/>
      <c r="K305" s="36"/>
      <c r="L305" s="24"/>
      <c r="M305" s="37"/>
      <c r="N305" s="29"/>
      <c r="O305" s="24"/>
      <c r="P305" s="24"/>
      <c r="Q305" s="28"/>
      <c r="R305" s="24"/>
      <c r="S305" s="24"/>
      <c r="T305" s="24"/>
      <c r="U305" s="25"/>
      <c r="V305" s="56"/>
      <c r="W305" s="25"/>
      <c r="X305" s="3"/>
      <c r="Y305" s="162"/>
      <c r="Z305" s="153"/>
      <c r="AA305" s="153"/>
      <c r="AB305" s="154"/>
      <c r="AC305" s="155"/>
      <c r="AD305" s="19"/>
    </row>
    <row r="306" spans="1:30" ht="12.75">
      <c r="A306" s="27" t="s">
        <v>80</v>
      </c>
      <c r="B306" s="27">
        <v>5</v>
      </c>
      <c r="C306" s="27">
        <v>2</v>
      </c>
      <c r="D306" s="27">
        <v>411.2</v>
      </c>
      <c r="E306" s="24"/>
      <c r="F306" s="26">
        <f>'[12]Расч по домам'!$Y$298</f>
        <v>0.8702751195719844</v>
      </c>
      <c r="G306" s="36">
        <f>'[11]Норм по домам'!$Q$303</f>
        <v>0.4528966083805893</v>
      </c>
      <c r="H306" s="24"/>
      <c r="I306" s="22">
        <f>'[14]Расч по домам'!$M$306</f>
        <v>0.07297248727193682</v>
      </c>
      <c r="J306" s="23">
        <f>'[16]Расч по домам'!$G$306</f>
        <v>0.0280884940533672</v>
      </c>
      <c r="K306" s="36">
        <v>0</v>
      </c>
      <c r="L306" s="24">
        <v>0</v>
      </c>
      <c r="M306" s="37">
        <v>0</v>
      </c>
      <c r="N306" s="29">
        <f>'[4]Расч. по домам на электр'!$P$298</f>
        <v>0.09046072051522876</v>
      </c>
      <c r="O306" s="24">
        <f>'[8]Расчет на дерат  и дез.'!$K$298</f>
        <v>0</v>
      </c>
      <c r="P306" s="24">
        <f>'[18]Расч. по домам на электр'!$P$298</f>
        <v>0.7047665369649805</v>
      </c>
      <c r="Q306" s="28">
        <v>0.5</v>
      </c>
      <c r="R306" s="24">
        <v>0</v>
      </c>
      <c r="S306" s="24">
        <f>'[25]Расч по домам на посыпку и расч'!$H$304</f>
        <v>0.01198478410146266</v>
      </c>
      <c r="T306" s="24">
        <f>'[3]Расч по домам'!$M$307</f>
        <v>0.11484038281649177</v>
      </c>
      <c r="U306" s="25">
        <f t="shared" si="40"/>
        <v>2.8462851336760417</v>
      </c>
      <c r="V306" s="56">
        <f t="shared" si="41"/>
        <v>2.988599390359844</v>
      </c>
      <c r="W306" s="25">
        <f t="shared" si="42"/>
        <v>3.5863192684318124</v>
      </c>
      <c r="X306" s="3">
        <f t="shared" si="43"/>
        <v>3.7570963764523753</v>
      </c>
      <c r="Y306" s="162">
        <f t="shared" si="44"/>
        <v>3.1458940951156253</v>
      </c>
      <c r="Z306" s="153">
        <f t="shared" si="45"/>
        <v>1474.6944831791611</v>
      </c>
      <c r="AA306" s="153">
        <f t="shared" si="46"/>
        <v>1228.9120693159678</v>
      </c>
      <c r="AB306" s="154">
        <f t="shared" si="47"/>
        <v>3.5863192684318124</v>
      </c>
      <c r="AC306" s="155">
        <f t="shared" si="48"/>
        <v>1170.3924469675883</v>
      </c>
      <c r="AD306" s="19">
        <f t="shared" si="49"/>
        <v>3.765635231853403</v>
      </c>
    </row>
    <row r="307" spans="1:30" ht="12.75">
      <c r="A307" s="27" t="s">
        <v>80</v>
      </c>
      <c r="B307" s="27">
        <v>7</v>
      </c>
      <c r="C307" s="27">
        <v>2</v>
      </c>
      <c r="D307" s="27">
        <v>384.3</v>
      </c>
      <c r="E307" s="24"/>
      <c r="F307" s="26">
        <f>'[12]Расч по домам'!$Y$299</f>
        <v>0.7464092821857925</v>
      </c>
      <c r="G307" s="36">
        <f>'[11]Норм по домам'!$Q$304</f>
        <v>0.45289660838058926</v>
      </c>
      <c r="H307" s="24"/>
      <c r="I307" s="22">
        <f>'[14]Расч по домам'!$M$307</f>
        <v>0.07297248727193684</v>
      </c>
      <c r="J307" s="23">
        <f>'[16]Расч по домам'!$G$307</f>
        <v>0.0280884940533672</v>
      </c>
      <c r="K307" s="36">
        <v>0</v>
      </c>
      <c r="L307" s="24">
        <v>0</v>
      </c>
      <c r="M307" s="37">
        <v>0</v>
      </c>
      <c r="N307" s="29">
        <f>'[4]Расч. по домам на электр'!$P$299</f>
        <v>0.0967927355604009</v>
      </c>
      <c r="O307" s="24">
        <f>'[8]Расчет на дерат  и дез.'!$K$299</f>
        <v>0</v>
      </c>
      <c r="P307" s="24">
        <f>'[18]Расч. по домам на электр'!$P$299</f>
        <v>0.7540983606557375</v>
      </c>
      <c r="Q307" s="28">
        <v>0.5</v>
      </c>
      <c r="R307" s="24">
        <v>0</v>
      </c>
      <c r="S307" s="24">
        <f>'[25]Расч по домам на посыпку и расч'!$H$305</f>
        <v>0.011984784101462658</v>
      </c>
      <c r="T307" s="24">
        <f>'[3]Расч по домам'!$M$308</f>
        <v>0.12287891078361024</v>
      </c>
      <c r="U307" s="25">
        <f t="shared" si="40"/>
        <v>2.786121662992897</v>
      </c>
      <c r="V307" s="56">
        <f t="shared" si="41"/>
        <v>2.925427746142542</v>
      </c>
      <c r="W307" s="25">
        <f t="shared" si="42"/>
        <v>3.5105132953710503</v>
      </c>
      <c r="X307" s="3">
        <f t="shared" si="43"/>
        <v>3.677680595150624</v>
      </c>
      <c r="Y307" s="162">
        <f t="shared" si="44"/>
        <v>3.0793976275184654</v>
      </c>
      <c r="Z307" s="153">
        <f t="shared" si="45"/>
        <v>1349.0902594110946</v>
      </c>
      <c r="AA307" s="153">
        <f t="shared" si="46"/>
        <v>1124.241882842579</v>
      </c>
      <c r="AB307" s="154">
        <f t="shared" si="47"/>
        <v>3.5105132953710507</v>
      </c>
      <c r="AC307" s="155">
        <f t="shared" si="48"/>
        <v>1070.7065550881705</v>
      </c>
      <c r="AD307" s="19">
        <f t="shared" si="49"/>
        <v>3.686038960139603</v>
      </c>
    </row>
    <row r="308" spans="1:30" ht="12" customHeight="1">
      <c r="A308" s="27" t="s">
        <v>80</v>
      </c>
      <c r="B308" s="27">
        <v>9</v>
      </c>
      <c r="C308" s="27">
        <v>2</v>
      </c>
      <c r="D308" s="27">
        <v>379.8</v>
      </c>
      <c r="E308" s="24"/>
      <c r="F308" s="26">
        <f>'[12]Расч по домам'!$Y$300</f>
        <v>0.6935132830001756</v>
      </c>
      <c r="G308" s="36">
        <f>'[11]Норм по домам'!$Q$305</f>
        <v>0.45289660838058937</v>
      </c>
      <c r="H308" s="24"/>
      <c r="I308" s="22">
        <f>'[14]Расч по домам'!$M$308</f>
        <v>0.07297248727193684</v>
      </c>
      <c r="J308" s="23">
        <f>'[16]Расч по домам'!$G$308</f>
        <v>0.028088494053367198</v>
      </c>
      <c r="K308" s="36">
        <v>0</v>
      </c>
      <c r="L308" s="24">
        <v>0</v>
      </c>
      <c r="M308" s="37">
        <v>0</v>
      </c>
      <c r="N308" s="29">
        <f>'[4]Расч. по домам на электр'!$P$300</f>
        <v>0.21831871583955254</v>
      </c>
      <c r="O308" s="24">
        <f>'[8]Расчет на дерат  и дез.'!$K$300</f>
        <v>0</v>
      </c>
      <c r="P308" s="24">
        <f>'[18]Расч. по домам на электр'!$P$300</f>
        <v>0.7630331753554501</v>
      </c>
      <c r="Q308" s="28">
        <v>0.5</v>
      </c>
      <c r="R308" s="24">
        <v>0</v>
      </c>
      <c r="S308" s="24">
        <f>'[25]Расч по домам на посыпку и расч'!$H$306</f>
        <v>0.011984784101462658</v>
      </c>
      <c r="T308" s="24">
        <f>'[3]Расч по домам'!$M$309</f>
        <v>0.12433482204881889</v>
      </c>
      <c r="U308" s="25">
        <f t="shared" si="40"/>
        <v>2.865142370051353</v>
      </c>
      <c r="V308" s="56">
        <f t="shared" si="41"/>
        <v>3.008399488553921</v>
      </c>
      <c r="W308" s="25">
        <f t="shared" si="42"/>
        <v>3.6100793862647054</v>
      </c>
      <c r="X308" s="3">
        <f t="shared" si="43"/>
        <v>3.781987928467786</v>
      </c>
      <c r="Y308" s="162">
        <f t="shared" si="44"/>
        <v>3.16673630374097</v>
      </c>
      <c r="Z308" s="153">
        <f t="shared" si="45"/>
        <v>1371.1081509033352</v>
      </c>
      <c r="AA308" s="153">
        <f t="shared" si="46"/>
        <v>1142.5901257527794</v>
      </c>
      <c r="AB308" s="154">
        <f t="shared" si="47"/>
        <v>3.610079386264706</v>
      </c>
      <c r="AC308" s="155">
        <f t="shared" si="48"/>
        <v>1088.181072145504</v>
      </c>
      <c r="AD308" s="19">
        <f t="shared" si="49"/>
        <v>3.7905833555779407</v>
      </c>
    </row>
    <row r="309" spans="1:30" ht="12.75" hidden="1">
      <c r="A309" s="27"/>
      <c r="B309" s="27"/>
      <c r="C309" s="27">
        <v>1</v>
      </c>
      <c r="D309" s="27"/>
      <c r="E309" s="24"/>
      <c r="F309" s="26"/>
      <c r="G309" s="36"/>
      <c r="H309" s="24"/>
      <c r="I309" s="22"/>
      <c r="J309" s="23"/>
      <c r="K309" s="36"/>
      <c r="L309" s="24"/>
      <c r="M309" s="37"/>
      <c r="N309" s="29"/>
      <c r="O309" s="24"/>
      <c r="P309" s="24"/>
      <c r="Q309" s="28"/>
      <c r="R309" s="24"/>
      <c r="S309" s="24"/>
      <c r="T309" s="24"/>
      <c r="U309" s="25"/>
      <c r="V309" s="56">
        <f t="shared" si="41"/>
        <v>0</v>
      </c>
      <c r="W309" s="25">
        <f t="shared" si="42"/>
        <v>0</v>
      </c>
      <c r="X309" s="3"/>
      <c r="Y309" s="162">
        <f t="shared" si="44"/>
        <v>0</v>
      </c>
      <c r="Z309" s="153">
        <f t="shared" si="45"/>
        <v>0</v>
      </c>
      <c r="AA309" s="153">
        <f t="shared" si="46"/>
        <v>0</v>
      </c>
      <c r="AB309" s="154">
        <f t="shared" si="47"/>
        <v>0</v>
      </c>
      <c r="AC309" s="155">
        <f t="shared" si="48"/>
        <v>0</v>
      </c>
      <c r="AD309" s="19">
        <f t="shared" si="49"/>
        <v>0</v>
      </c>
    </row>
    <row r="310" spans="1:30" ht="12.75" hidden="1">
      <c r="A310" s="27"/>
      <c r="B310" s="27"/>
      <c r="C310" s="27">
        <v>1</v>
      </c>
      <c r="D310" s="27"/>
      <c r="E310" s="24"/>
      <c r="F310" s="26"/>
      <c r="G310" s="36"/>
      <c r="H310" s="24"/>
      <c r="I310" s="22"/>
      <c r="J310" s="23"/>
      <c r="K310" s="36"/>
      <c r="L310" s="24"/>
      <c r="M310" s="37"/>
      <c r="N310" s="29"/>
      <c r="O310" s="24"/>
      <c r="P310" s="24"/>
      <c r="Q310" s="28"/>
      <c r="R310" s="24"/>
      <c r="S310" s="24"/>
      <c r="T310" s="24">
        <f>'[3]Расч по домам'!$M$311</f>
        <v>0</v>
      </c>
      <c r="U310" s="25"/>
      <c r="V310" s="56">
        <f t="shared" si="41"/>
        <v>0</v>
      </c>
      <c r="W310" s="25">
        <f t="shared" si="42"/>
        <v>0</v>
      </c>
      <c r="X310" s="3"/>
      <c r="Y310" s="162">
        <f t="shared" si="44"/>
        <v>0</v>
      </c>
      <c r="Z310" s="153">
        <f t="shared" si="45"/>
        <v>0</v>
      </c>
      <c r="AA310" s="153">
        <f t="shared" si="46"/>
        <v>0</v>
      </c>
      <c r="AB310" s="154">
        <f t="shared" si="47"/>
        <v>0</v>
      </c>
      <c r="AC310" s="155">
        <f t="shared" si="48"/>
        <v>0</v>
      </c>
      <c r="AD310" s="19">
        <f t="shared" si="49"/>
        <v>0</v>
      </c>
    </row>
    <row r="311" spans="1:30" ht="12.75" hidden="1">
      <c r="A311" s="27"/>
      <c r="B311" s="27"/>
      <c r="C311" s="27">
        <v>1</v>
      </c>
      <c r="D311" s="27"/>
      <c r="E311" s="24"/>
      <c r="F311" s="26"/>
      <c r="G311" s="36"/>
      <c r="H311" s="24"/>
      <c r="I311" s="22"/>
      <c r="J311" s="23"/>
      <c r="K311" s="36"/>
      <c r="L311" s="24"/>
      <c r="M311" s="37"/>
      <c r="N311" s="29"/>
      <c r="O311" s="24"/>
      <c r="P311" s="24"/>
      <c r="Q311" s="28"/>
      <c r="R311" s="24"/>
      <c r="S311" s="24"/>
      <c r="T311" s="24"/>
      <c r="U311" s="25"/>
      <c r="V311" s="56">
        <f aca="true" t="shared" si="50" ref="V311:V318">U311*1.05</f>
        <v>0</v>
      </c>
      <c r="W311" s="25">
        <f aca="true" t="shared" si="51" ref="W311:W318">V311*1.2</f>
        <v>0</v>
      </c>
      <c r="X311" s="3"/>
      <c r="Y311" s="162">
        <f aca="true" t="shared" si="52" ref="Y311:Y374">V311/0.95</f>
        <v>0</v>
      </c>
      <c r="Z311" s="153">
        <f t="shared" si="45"/>
        <v>0</v>
      </c>
      <c r="AA311" s="153">
        <f t="shared" si="46"/>
        <v>0</v>
      </c>
      <c r="AB311" s="154">
        <f t="shared" si="47"/>
        <v>0</v>
      </c>
      <c r="AC311" s="155">
        <f t="shared" si="48"/>
        <v>0</v>
      </c>
      <c r="AD311" s="19">
        <f t="shared" si="49"/>
        <v>0</v>
      </c>
    </row>
    <row r="312" spans="1:30" ht="12.75" hidden="1">
      <c r="A312" s="27"/>
      <c r="B312" s="27"/>
      <c r="C312" s="27">
        <v>1</v>
      </c>
      <c r="D312" s="27"/>
      <c r="E312" s="24"/>
      <c r="F312" s="26"/>
      <c r="G312" s="36"/>
      <c r="H312" s="24"/>
      <c r="I312" s="22"/>
      <c r="J312" s="23"/>
      <c r="K312" s="36"/>
      <c r="L312" s="24"/>
      <c r="M312" s="37"/>
      <c r="N312" s="29"/>
      <c r="O312" s="24"/>
      <c r="P312" s="24"/>
      <c r="Q312" s="28">
        <v>0</v>
      </c>
      <c r="R312" s="24"/>
      <c r="S312" s="24"/>
      <c r="T312" s="24"/>
      <c r="U312" s="25"/>
      <c r="V312" s="56">
        <f t="shared" si="50"/>
        <v>0</v>
      </c>
      <c r="W312" s="25">
        <f t="shared" si="51"/>
        <v>0</v>
      </c>
      <c r="X312" s="3"/>
      <c r="Y312" s="162">
        <f t="shared" si="52"/>
        <v>0</v>
      </c>
      <c r="Z312" s="153">
        <f t="shared" si="45"/>
        <v>0</v>
      </c>
      <c r="AA312" s="153">
        <f t="shared" si="46"/>
        <v>0</v>
      </c>
      <c r="AB312" s="154">
        <f t="shared" si="47"/>
        <v>0</v>
      </c>
      <c r="AC312" s="155">
        <f t="shared" si="48"/>
        <v>0</v>
      </c>
      <c r="AD312" s="19">
        <f t="shared" si="49"/>
        <v>0</v>
      </c>
    </row>
    <row r="313" spans="1:30" ht="12.75">
      <c r="A313" s="27" t="s">
        <v>27</v>
      </c>
      <c r="B313" s="27">
        <v>3</v>
      </c>
      <c r="C313" s="27">
        <v>2</v>
      </c>
      <c r="D313" s="27">
        <v>866.3</v>
      </c>
      <c r="E313" s="24"/>
      <c r="F313" s="26">
        <f>'[12]Расч по домам'!$Y$305</f>
        <v>0.8182552903336028</v>
      </c>
      <c r="G313" s="36">
        <f>'[11]Норм по домам'!$Q$310</f>
        <v>0.45289660838058926</v>
      </c>
      <c r="H313" s="24"/>
      <c r="I313" s="22">
        <f>'[14]Расч по домам'!$M$313</f>
        <v>0.07297248727193684</v>
      </c>
      <c r="J313" s="23">
        <f>'[16]Расч по домам'!$G$313</f>
        <v>0.0280884940533672</v>
      </c>
      <c r="K313" s="36">
        <v>0</v>
      </c>
      <c r="L313" s="24">
        <v>0</v>
      </c>
      <c r="M313" s="37">
        <v>0</v>
      </c>
      <c r="N313" s="29">
        <f>'[4]Расч. по домам на электр'!$P$305</f>
        <v>0.08481845767639093</v>
      </c>
      <c r="O313" s="24">
        <v>0</v>
      </c>
      <c r="P313" s="24">
        <f>'[18]Расч. по домам на электр'!$P$305</f>
        <v>0.8371233983608449</v>
      </c>
      <c r="Q313" s="28">
        <v>0.5</v>
      </c>
      <c r="R313" s="24">
        <v>0</v>
      </c>
      <c r="S313" s="24">
        <f>'[25]Расч по домам на посыпку и расч'!$H$311</f>
        <v>0.01198478410146266</v>
      </c>
      <c r="T313" s="24">
        <f>'[3]Расч по домам'!$M$314</f>
        <v>0.10902081360762188</v>
      </c>
      <c r="U313" s="25">
        <f>T313+S313+R313+Q313+P313+O313+N313+M313+L313+K313+J313+I313+H313+G313+F313+E313</f>
        <v>2.9151603337858165</v>
      </c>
      <c r="V313" s="56">
        <f t="shared" si="50"/>
        <v>3.0609183504751076</v>
      </c>
      <c r="W313" s="25">
        <f t="shared" si="51"/>
        <v>3.673102020570129</v>
      </c>
      <c r="X313" s="3">
        <f>U313*1.1*1.2</f>
        <v>3.848011640597278</v>
      </c>
      <c r="Y313" s="162">
        <f t="shared" si="52"/>
        <v>3.222019316289587</v>
      </c>
      <c r="Z313" s="153">
        <f t="shared" si="45"/>
        <v>3182.0082804199023</v>
      </c>
      <c r="AA313" s="153">
        <f t="shared" si="46"/>
        <v>2651.673567016586</v>
      </c>
      <c r="AB313" s="154">
        <f t="shared" si="47"/>
        <v>3.673102020570129</v>
      </c>
      <c r="AC313" s="155">
        <f t="shared" si="48"/>
        <v>2525.4033971586528</v>
      </c>
      <c r="AD313" s="19">
        <f t="shared" si="49"/>
        <v>3.8567571215986356</v>
      </c>
    </row>
    <row r="314" spans="1:30" ht="12.75">
      <c r="A314" s="27" t="s">
        <v>27</v>
      </c>
      <c r="B314" s="27">
        <v>5</v>
      </c>
      <c r="C314" s="27">
        <v>2</v>
      </c>
      <c r="D314" s="27">
        <v>877.7</v>
      </c>
      <c r="E314" s="24"/>
      <c r="F314" s="26">
        <f>'[12]Расч по домам'!$Y$306</f>
        <v>0.7493465492567695</v>
      </c>
      <c r="G314" s="36">
        <f>'[11]Норм по домам'!$Q$311</f>
        <v>0.45289660838058937</v>
      </c>
      <c r="H314" s="24"/>
      <c r="I314" s="22">
        <f>'[14]Расч по домам'!$M$314</f>
        <v>0.07297248727193685</v>
      </c>
      <c r="J314" s="23">
        <f>'[16]Расч по домам'!$G$314</f>
        <v>0.028088494053367205</v>
      </c>
      <c r="K314" s="36">
        <v>0</v>
      </c>
      <c r="L314" s="24">
        <v>0</v>
      </c>
      <c r="M314" s="37">
        <v>0</v>
      </c>
      <c r="N314" s="29">
        <f>'[4]Расч. по домам на электр'!$P$306</f>
        <v>0.08371679376217096</v>
      </c>
      <c r="O314" s="24">
        <f>'[8]Расчет на дерат  и дез.'!$K$306</f>
        <v>0</v>
      </c>
      <c r="P314" s="24">
        <f>'[18]Расч. по домам на электр'!$P$306</f>
        <v>0.8262504272530476</v>
      </c>
      <c r="Q314" s="28">
        <v>0.5</v>
      </c>
      <c r="R314" s="24">
        <v>0</v>
      </c>
      <c r="S314" s="24">
        <f>'[25]Расч по домам на посыпку и расч'!$H$312</f>
        <v>0.011984784101462658</v>
      </c>
      <c r="T314" s="24">
        <f>'[3]Расч по домам'!$M$315</f>
        <v>0.10760479757124623</v>
      </c>
      <c r="U314" s="25">
        <f>T314+S314+R314+Q314+P314+O314+N314+M314+L314+K314+J314+I314+H314+G314+F314+E314</f>
        <v>2.8328609416505905</v>
      </c>
      <c r="V314" s="56">
        <f t="shared" si="50"/>
        <v>2.97450398873312</v>
      </c>
      <c r="W314" s="25">
        <f t="shared" si="51"/>
        <v>3.569404786479744</v>
      </c>
      <c r="X314" s="3">
        <f>U314*1.1*1.2</f>
        <v>3.7393764429787795</v>
      </c>
      <c r="Y314" s="162">
        <f t="shared" si="52"/>
        <v>3.13105683024539</v>
      </c>
      <c r="Z314" s="153">
        <f t="shared" si="45"/>
        <v>3132.8665810932716</v>
      </c>
      <c r="AA314" s="153">
        <f t="shared" si="46"/>
        <v>2610.7221509110595</v>
      </c>
      <c r="AB314" s="154">
        <f t="shared" si="47"/>
        <v>3.569404786479744</v>
      </c>
      <c r="AC314" s="155">
        <f t="shared" si="48"/>
        <v>2486.4020484867233</v>
      </c>
      <c r="AD314" s="19">
        <f t="shared" si="49"/>
        <v>3.747875025803731</v>
      </c>
    </row>
    <row r="315" spans="1:30" ht="0.75" customHeight="1">
      <c r="A315" s="27"/>
      <c r="B315" s="27"/>
      <c r="C315" s="27"/>
      <c r="D315" s="27"/>
      <c r="E315" s="24"/>
      <c r="F315" s="26"/>
      <c r="G315" s="36"/>
      <c r="H315" s="24"/>
      <c r="I315" s="22"/>
      <c r="J315" s="23"/>
      <c r="K315" s="36"/>
      <c r="L315" s="24"/>
      <c r="M315" s="37"/>
      <c r="N315" s="29"/>
      <c r="O315" s="24"/>
      <c r="P315" s="24"/>
      <c r="Q315" s="28"/>
      <c r="R315" s="24"/>
      <c r="S315" s="24"/>
      <c r="T315" s="24"/>
      <c r="U315" s="25"/>
      <c r="V315" s="56">
        <f t="shared" si="50"/>
        <v>0</v>
      </c>
      <c r="W315" s="25">
        <f t="shared" si="51"/>
        <v>0</v>
      </c>
      <c r="X315" s="3"/>
      <c r="Y315" s="162">
        <f t="shared" si="52"/>
        <v>0</v>
      </c>
      <c r="Z315" s="153">
        <f t="shared" si="45"/>
        <v>0</v>
      </c>
      <c r="AA315" s="153">
        <f t="shared" si="46"/>
        <v>0</v>
      </c>
      <c r="AB315" s="154"/>
      <c r="AC315" s="155">
        <f t="shared" si="48"/>
        <v>0</v>
      </c>
      <c r="AD315" s="19">
        <f t="shared" si="49"/>
        <v>0</v>
      </c>
    </row>
    <row r="316" spans="1:30" ht="12.75">
      <c r="A316" s="27" t="s">
        <v>27</v>
      </c>
      <c r="B316" s="27">
        <v>12</v>
      </c>
      <c r="C316" s="27">
        <v>2</v>
      </c>
      <c r="D316" s="27">
        <v>1029.7</v>
      </c>
      <c r="E316" s="24"/>
      <c r="F316" s="26">
        <f>'[12]Расч по домам'!$Y$308</f>
        <v>0.6465376413220679</v>
      </c>
      <c r="G316" s="36">
        <f>'[11]Норм по домам'!$Q$313</f>
        <v>0.4528966083805892</v>
      </c>
      <c r="H316" s="24"/>
      <c r="I316" s="22">
        <f>'[14]Расч по домам'!$M$316</f>
        <v>0.07297248727193684</v>
      </c>
      <c r="J316" s="23">
        <f>'[16]Расч по домам'!$G$316</f>
        <v>0.0280884940533672</v>
      </c>
      <c r="K316" s="36">
        <v>0</v>
      </c>
      <c r="L316" s="24">
        <v>0</v>
      </c>
      <c r="M316" s="37">
        <v>0</v>
      </c>
      <c r="N316" s="29">
        <f>'[4]Расч. по домам на электр'!$P$308</f>
        <v>0.07842746297046678</v>
      </c>
      <c r="O316" s="24">
        <f>'[8]Расчет на дерат  и дез.'!$K$308</f>
        <v>0</v>
      </c>
      <c r="P316" s="24">
        <f>'[18]Расч. по домам на электр'!$P$308</f>
        <v>0.5438477226376615</v>
      </c>
      <c r="Q316" s="28">
        <v>0.5</v>
      </c>
      <c r="R316" s="24">
        <v>0</v>
      </c>
      <c r="S316" s="24">
        <f>'[25]Расч по домам на посыпку и расч'!$H$314</f>
        <v>0.011984784101462658</v>
      </c>
      <c r="T316" s="24">
        <f>'[3]Расч по домам'!$M$317</f>
        <v>0.10318570669303503</v>
      </c>
      <c r="U316" s="25">
        <f>T316+S316+R316+Q316+P316+O316+N316+M316+L316+K316+J316+I316+H316+G316+F316+E316</f>
        <v>2.4379409074305873</v>
      </c>
      <c r="V316" s="56">
        <f t="shared" si="50"/>
        <v>2.5598379528021167</v>
      </c>
      <c r="W316" s="25">
        <f t="shared" si="51"/>
        <v>3.0718055433625397</v>
      </c>
      <c r="X316" s="3">
        <f>U316*1.1*1.2</f>
        <v>3.2180819978083757</v>
      </c>
      <c r="Y316" s="162">
        <f t="shared" si="52"/>
        <v>2.694566266107491</v>
      </c>
      <c r="Z316" s="153">
        <f t="shared" si="45"/>
        <v>3163.0381680004075</v>
      </c>
      <c r="AA316" s="153">
        <f t="shared" si="46"/>
        <v>2635.8651400003396</v>
      </c>
      <c r="AB316" s="154">
        <f t="shared" si="47"/>
        <v>3.0718055433625397</v>
      </c>
      <c r="AC316" s="155">
        <f t="shared" si="48"/>
        <v>2510.3477523812758</v>
      </c>
      <c r="AD316" s="19">
        <f t="shared" si="49"/>
        <v>3.2253958205306668</v>
      </c>
    </row>
    <row r="317" spans="1:30" ht="12.75">
      <c r="A317" s="27" t="s">
        <v>27</v>
      </c>
      <c r="B317" s="27">
        <v>14</v>
      </c>
      <c r="C317" s="27">
        <v>2</v>
      </c>
      <c r="D317" s="27">
        <v>714.4</v>
      </c>
      <c r="E317" s="24"/>
      <c r="F317" s="26">
        <f>'[12]Расч по домам'!$Y$309</f>
        <v>0.6555869866181411</v>
      </c>
      <c r="G317" s="36">
        <f>'[11]Норм по домам'!$Q$314</f>
        <v>0.45289660838058926</v>
      </c>
      <c r="H317" s="24"/>
      <c r="I317" s="22">
        <f>'[14]Расч по домам'!$M$317</f>
        <v>0.07297248727193684</v>
      </c>
      <c r="J317" s="23">
        <f>'[16]Расч по домам'!$G$317</f>
        <v>0.0280884940533672</v>
      </c>
      <c r="K317" s="36">
        <v>0</v>
      </c>
      <c r="L317" s="24">
        <v>0</v>
      </c>
      <c r="M317" s="37">
        <v>0</v>
      </c>
      <c r="N317" s="29">
        <f>'[4]Расч. по домам на электр'!$P$309</f>
        <v>0.07746058101968054</v>
      </c>
      <c r="O317" s="24">
        <f>'[8]Расчет на дерат  и дез.'!$K$309</f>
        <v>0.022641707940824186</v>
      </c>
      <c r="P317" s="24">
        <f>'[18]Расч. по домам на электр'!$P$309</f>
        <v>0.7838745800671892</v>
      </c>
      <c r="Q317" s="28">
        <v>0.5</v>
      </c>
      <c r="R317" s="24">
        <v>0</v>
      </c>
      <c r="S317" s="24">
        <f>'[25]Расч по домам на посыпку и расч'!$H$315</f>
        <v>0.011984784101462658</v>
      </c>
      <c r="T317" s="24">
        <f>'[3]Расч по домам'!$M$318</f>
        <v>0.09915110319318605</v>
      </c>
      <c r="U317" s="25">
        <f>T317+S317+R317+Q317+P317+O317+N317+M317+L317+K317+J317+I317+H317+G317+F317+E317</f>
        <v>2.7046573326463768</v>
      </c>
      <c r="V317" s="56">
        <f t="shared" si="50"/>
        <v>2.839890199278696</v>
      </c>
      <c r="W317" s="25">
        <f t="shared" si="51"/>
        <v>3.407868239134435</v>
      </c>
      <c r="X317" s="3">
        <f>U317*1.1*1.2</f>
        <v>3.5701476790932176</v>
      </c>
      <c r="Y317" s="162">
        <f t="shared" si="52"/>
        <v>2.9893581045038906</v>
      </c>
      <c r="Z317" s="153">
        <f t="shared" si="45"/>
        <v>2434.5810700376405</v>
      </c>
      <c r="AA317" s="153">
        <f t="shared" si="46"/>
        <v>2028.8175583647003</v>
      </c>
      <c r="AB317" s="154">
        <f t="shared" si="47"/>
        <v>3.4078682391344355</v>
      </c>
      <c r="AC317" s="155">
        <f t="shared" si="48"/>
        <v>1932.2071984425716</v>
      </c>
      <c r="AD317" s="19">
        <f t="shared" si="49"/>
        <v>3.578261651091157</v>
      </c>
    </row>
    <row r="318" spans="1:30" ht="12.75">
      <c r="A318" s="27" t="s">
        <v>27</v>
      </c>
      <c r="B318" s="27">
        <v>16</v>
      </c>
      <c r="C318" s="27">
        <v>2</v>
      </c>
      <c r="D318" s="27">
        <v>408.3</v>
      </c>
      <c r="E318" s="24"/>
      <c r="F318" s="26">
        <f>'[12]Расч по домам'!$Y$310</f>
        <v>0.7027377611050698</v>
      </c>
      <c r="G318" s="36">
        <f>'[11]Норм по домам'!$Q$315</f>
        <v>0.45289660838058926</v>
      </c>
      <c r="H318" s="24"/>
      <c r="I318" s="22">
        <f>'[14]Расч по домам'!$M$318</f>
        <v>0.07297248727193684</v>
      </c>
      <c r="J318" s="23">
        <f>'[16]Расч по домам'!$G$318</f>
        <v>0.028088494053367205</v>
      </c>
      <c r="K318" s="36">
        <v>0</v>
      </c>
      <c r="L318" s="24">
        <v>0</v>
      </c>
      <c r="M318" s="37">
        <v>0</v>
      </c>
      <c r="N318" s="29">
        <f>'[4]Расч. по домам на электр'!$P$310</f>
        <v>0.09110322869424949</v>
      </c>
      <c r="O318" s="24">
        <f>'[8]Расчет на дерат  и дез.'!$K$310</f>
        <v>0</v>
      </c>
      <c r="P318" s="24">
        <f>'[18]Расч. по домам на электр'!$P$310</f>
        <v>0.6857702669605682</v>
      </c>
      <c r="Q318" s="28">
        <v>0.5</v>
      </c>
      <c r="R318" s="24">
        <v>0</v>
      </c>
      <c r="S318" s="24">
        <f>'[25]Расч по домам на посыпку и расч'!$H$316</f>
        <v>0.01198478410146266</v>
      </c>
      <c r="T318" s="24">
        <f>'[3]Расч по домам'!$M$319</f>
        <v>0.11565605048773307</v>
      </c>
      <c r="U318" s="25">
        <f>T318+S318+R318+Q318+P318+O318+N318+M318+L318+K318+J318+I318+H318+G318+F318+E318</f>
        <v>2.6612096810549764</v>
      </c>
      <c r="V318" s="56">
        <f t="shared" si="50"/>
        <v>2.7942701651077253</v>
      </c>
      <c r="W318" s="25">
        <f t="shared" si="51"/>
        <v>3.35312419812927</v>
      </c>
      <c r="X318" s="3">
        <f>U318*1.1*1.2</f>
        <v>3.512796778992569</v>
      </c>
      <c r="Y318" s="162">
        <f t="shared" si="52"/>
        <v>2.9413370159028687</v>
      </c>
      <c r="Z318" s="153">
        <f t="shared" si="45"/>
        <v>1369.080610096181</v>
      </c>
      <c r="AA318" s="153">
        <f t="shared" si="46"/>
        <v>1140.9005084134842</v>
      </c>
      <c r="AB318" s="154">
        <f t="shared" si="47"/>
        <v>3.353124198129271</v>
      </c>
      <c r="AC318" s="155">
        <f t="shared" si="48"/>
        <v>1086.5719127747468</v>
      </c>
      <c r="AD318" s="19">
        <f t="shared" si="49"/>
        <v>3.520780408035734</v>
      </c>
    </row>
    <row r="319" spans="1:30" ht="0.75" customHeight="1">
      <c r="A319" s="27"/>
      <c r="B319" s="27"/>
      <c r="C319" s="27"/>
      <c r="D319" s="27"/>
      <c r="E319" s="24"/>
      <c r="F319" s="26"/>
      <c r="G319" s="36"/>
      <c r="H319" s="24"/>
      <c r="I319" s="22"/>
      <c r="J319" s="23"/>
      <c r="K319" s="36"/>
      <c r="L319" s="24"/>
      <c r="M319" s="37"/>
      <c r="N319" s="29"/>
      <c r="O319" s="24"/>
      <c r="P319" s="24"/>
      <c r="Q319" s="28"/>
      <c r="R319" s="24"/>
      <c r="S319" s="24"/>
      <c r="T319" s="24"/>
      <c r="U319" s="25"/>
      <c r="V319" s="56"/>
      <c r="W319" s="25"/>
      <c r="X319" s="3"/>
      <c r="Y319" s="162"/>
      <c r="Z319" s="153"/>
      <c r="AA319" s="153"/>
      <c r="AB319" s="154"/>
      <c r="AC319" s="155"/>
      <c r="AD319" s="19"/>
    </row>
    <row r="320" spans="1:30" ht="12.75" hidden="1">
      <c r="A320" s="27"/>
      <c r="B320" s="27"/>
      <c r="C320" s="27"/>
      <c r="D320" s="27"/>
      <c r="E320" s="24"/>
      <c r="F320" s="26"/>
      <c r="G320" s="36"/>
      <c r="H320" s="24"/>
      <c r="I320" s="22"/>
      <c r="J320" s="23"/>
      <c r="K320" s="36"/>
      <c r="L320" s="24"/>
      <c r="M320" s="37"/>
      <c r="N320" s="29"/>
      <c r="O320" s="24"/>
      <c r="P320" s="24"/>
      <c r="Q320" s="28"/>
      <c r="R320" s="24"/>
      <c r="S320" s="24"/>
      <c r="T320" s="24"/>
      <c r="U320" s="25"/>
      <c r="V320" s="56"/>
      <c r="W320" s="25"/>
      <c r="X320" s="3"/>
      <c r="Y320" s="162"/>
      <c r="Z320" s="153"/>
      <c r="AA320" s="153"/>
      <c r="AB320" s="154"/>
      <c r="AC320" s="155"/>
      <c r="AD320" s="19"/>
    </row>
    <row r="321" spans="1:30" ht="12.75" hidden="1">
      <c r="A321" s="27"/>
      <c r="B321" s="27"/>
      <c r="C321" s="27"/>
      <c r="D321" s="27"/>
      <c r="E321" s="24"/>
      <c r="F321" s="26"/>
      <c r="G321" s="36"/>
      <c r="H321" s="24"/>
      <c r="I321" s="22"/>
      <c r="J321" s="23"/>
      <c r="K321" s="36"/>
      <c r="L321" s="24"/>
      <c r="M321" s="37"/>
      <c r="N321" s="29"/>
      <c r="O321" s="24"/>
      <c r="P321" s="24"/>
      <c r="Q321" s="28"/>
      <c r="R321" s="24"/>
      <c r="S321" s="24"/>
      <c r="T321" s="24"/>
      <c r="U321" s="25"/>
      <c r="V321" s="56"/>
      <c r="W321" s="25"/>
      <c r="X321" s="3"/>
      <c r="Y321" s="162"/>
      <c r="Z321" s="153"/>
      <c r="AA321" s="153"/>
      <c r="AB321" s="154"/>
      <c r="AC321" s="155"/>
      <c r="AD321" s="19"/>
    </row>
    <row r="322" spans="1:30" ht="12.75" hidden="1">
      <c r="A322" s="27"/>
      <c r="B322" s="27"/>
      <c r="C322" s="27"/>
      <c r="D322" s="27"/>
      <c r="E322" s="24"/>
      <c r="F322" s="26"/>
      <c r="G322" s="36"/>
      <c r="H322" s="24"/>
      <c r="I322" s="22"/>
      <c r="J322" s="23"/>
      <c r="K322" s="36"/>
      <c r="L322" s="24"/>
      <c r="M322" s="37"/>
      <c r="N322" s="29"/>
      <c r="O322" s="24"/>
      <c r="P322" s="24"/>
      <c r="Q322" s="28"/>
      <c r="R322" s="24"/>
      <c r="S322" s="24"/>
      <c r="T322" s="24"/>
      <c r="U322" s="25"/>
      <c r="V322" s="56"/>
      <c r="W322" s="25"/>
      <c r="X322" s="3"/>
      <c r="Y322" s="162"/>
      <c r="Z322" s="153"/>
      <c r="AA322" s="153"/>
      <c r="AB322" s="154"/>
      <c r="AC322" s="155"/>
      <c r="AD322" s="19"/>
    </row>
    <row r="323" spans="1:30" ht="12.75" hidden="1">
      <c r="A323" s="27"/>
      <c r="B323" s="27"/>
      <c r="C323" s="27"/>
      <c r="D323" s="27"/>
      <c r="E323" s="24"/>
      <c r="F323" s="26"/>
      <c r="G323" s="36"/>
      <c r="H323" s="24"/>
      <c r="I323" s="22"/>
      <c r="J323" s="23"/>
      <c r="K323" s="36"/>
      <c r="L323" s="24"/>
      <c r="M323" s="37"/>
      <c r="N323" s="29"/>
      <c r="O323" s="24"/>
      <c r="P323" s="24"/>
      <c r="Q323" s="28"/>
      <c r="R323" s="24"/>
      <c r="S323" s="24"/>
      <c r="T323" s="24"/>
      <c r="U323" s="25"/>
      <c r="V323" s="56"/>
      <c r="W323" s="25"/>
      <c r="X323" s="3"/>
      <c r="Y323" s="162"/>
      <c r="Z323" s="153"/>
      <c r="AA323" s="153"/>
      <c r="AB323" s="154"/>
      <c r="AC323" s="155"/>
      <c r="AD323" s="19"/>
    </row>
    <row r="324" spans="1:30" ht="12.75" hidden="1">
      <c r="A324" s="27"/>
      <c r="B324" s="27"/>
      <c r="C324" s="27"/>
      <c r="D324" s="27"/>
      <c r="E324" s="24"/>
      <c r="F324" s="26"/>
      <c r="G324" s="36"/>
      <c r="H324" s="24"/>
      <c r="I324" s="22"/>
      <c r="J324" s="23"/>
      <c r="K324" s="36"/>
      <c r="L324" s="24"/>
      <c r="M324" s="37"/>
      <c r="N324" s="29"/>
      <c r="O324" s="24"/>
      <c r="P324" s="24"/>
      <c r="Q324" s="28"/>
      <c r="R324" s="24"/>
      <c r="S324" s="24"/>
      <c r="T324" s="24"/>
      <c r="U324" s="25"/>
      <c r="V324" s="56"/>
      <c r="W324" s="25"/>
      <c r="X324" s="3"/>
      <c r="Y324" s="162"/>
      <c r="Z324" s="153"/>
      <c r="AA324" s="153"/>
      <c r="AB324" s="154"/>
      <c r="AC324" s="155"/>
      <c r="AD324" s="19"/>
    </row>
    <row r="325" spans="1:30" ht="12.75" hidden="1">
      <c r="A325" s="27"/>
      <c r="B325" s="27"/>
      <c r="C325" s="27"/>
      <c r="D325" s="27"/>
      <c r="E325" s="24"/>
      <c r="F325" s="26"/>
      <c r="G325" s="36"/>
      <c r="H325" s="24"/>
      <c r="I325" s="22"/>
      <c r="J325" s="23"/>
      <c r="K325" s="36"/>
      <c r="L325" s="24"/>
      <c r="M325" s="37"/>
      <c r="N325" s="29"/>
      <c r="O325" s="24"/>
      <c r="P325" s="24"/>
      <c r="Q325" s="28"/>
      <c r="R325" s="24"/>
      <c r="S325" s="24"/>
      <c r="T325" s="24"/>
      <c r="U325" s="25"/>
      <c r="V325" s="56"/>
      <c r="W325" s="25"/>
      <c r="X325" s="3"/>
      <c r="Y325" s="162"/>
      <c r="Z325" s="153"/>
      <c r="AA325" s="153"/>
      <c r="AB325" s="154"/>
      <c r="AC325" s="155"/>
      <c r="AD325" s="19"/>
    </row>
    <row r="326" spans="1:30" ht="12.75" hidden="1">
      <c r="A326" s="27"/>
      <c r="B326" s="27"/>
      <c r="C326" s="27"/>
      <c r="D326" s="27"/>
      <c r="E326" s="24"/>
      <c r="F326" s="26"/>
      <c r="G326" s="36"/>
      <c r="H326" s="24"/>
      <c r="I326" s="22"/>
      <c r="J326" s="23"/>
      <c r="K326" s="36"/>
      <c r="L326" s="24"/>
      <c r="M326" s="37"/>
      <c r="N326" s="29"/>
      <c r="O326" s="24"/>
      <c r="P326" s="24"/>
      <c r="Q326" s="28"/>
      <c r="R326" s="24"/>
      <c r="S326" s="24"/>
      <c r="T326" s="24"/>
      <c r="U326" s="25"/>
      <c r="V326" s="56"/>
      <c r="W326" s="25"/>
      <c r="X326" s="3"/>
      <c r="Y326" s="162"/>
      <c r="Z326" s="153"/>
      <c r="AA326" s="153"/>
      <c r="AB326" s="154"/>
      <c r="AC326" s="155"/>
      <c r="AD326" s="19"/>
    </row>
    <row r="327" spans="1:30" ht="12.75" hidden="1">
      <c r="A327" s="27"/>
      <c r="B327" s="27"/>
      <c r="C327" s="27"/>
      <c r="D327" s="27"/>
      <c r="E327" s="24"/>
      <c r="F327" s="26"/>
      <c r="G327" s="36"/>
      <c r="H327" s="24"/>
      <c r="I327" s="22"/>
      <c r="J327" s="23"/>
      <c r="K327" s="36"/>
      <c r="L327" s="24"/>
      <c r="M327" s="37"/>
      <c r="N327" s="29"/>
      <c r="O327" s="24"/>
      <c r="P327" s="24"/>
      <c r="Q327" s="28"/>
      <c r="R327" s="24"/>
      <c r="S327" s="24"/>
      <c r="T327" s="24"/>
      <c r="U327" s="25"/>
      <c r="V327" s="56"/>
      <c r="W327" s="25"/>
      <c r="X327" s="3"/>
      <c r="Y327" s="162"/>
      <c r="Z327" s="153"/>
      <c r="AA327" s="153"/>
      <c r="AB327" s="154"/>
      <c r="AC327" s="155"/>
      <c r="AD327" s="19"/>
    </row>
    <row r="328" spans="1:30" ht="12.75">
      <c r="A328" s="27" t="s">
        <v>82</v>
      </c>
      <c r="B328" s="27">
        <v>42</v>
      </c>
      <c r="C328" s="27">
        <v>2</v>
      </c>
      <c r="D328" s="27">
        <v>634.4</v>
      </c>
      <c r="E328" s="24"/>
      <c r="F328" s="26">
        <f>'[12]Расч по домам'!$Y$320</f>
        <v>0.9580503278562422</v>
      </c>
      <c r="G328" s="36">
        <f>'[11]Норм по домам'!$Q$325</f>
        <v>0.4528966083805893</v>
      </c>
      <c r="H328" s="24"/>
      <c r="I328" s="22">
        <f>'[14]Расч по домам'!$M$328</f>
        <v>0.07297248727193682</v>
      </c>
      <c r="J328" s="23">
        <f>'[16]Расч по домам'!$G$328</f>
        <v>0.028088494053367205</v>
      </c>
      <c r="K328" s="36">
        <v>0</v>
      </c>
      <c r="L328" s="24">
        <v>0</v>
      </c>
      <c r="M328" s="37">
        <v>0</v>
      </c>
      <c r="N328" s="29">
        <f>'[4]Расч. по домам на электр'!$P$320</f>
        <v>0.08722862402342335</v>
      </c>
      <c r="O328" s="24">
        <f>'[8]Расчет на дерат  и дез.'!$K$320</f>
        <v>0</v>
      </c>
      <c r="P328" s="24">
        <f>'[18]Расч. по домам на электр'!$P$320</f>
        <v>0.44136191677175285</v>
      </c>
      <c r="Q328" s="28">
        <v>0.5</v>
      </c>
      <c r="R328" s="24">
        <v>0</v>
      </c>
      <c r="S328" s="24">
        <f>'[25]Расч по домам на посыпку и расч'!$H$326</f>
        <v>0.011984784101462658</v>
      </c>
      <c r="T328" s="24">
        <f>'[3]Расч по домам'!$M$329</f>
        <v>0.11165439489472276</v>
      </c>
      <c r="U328" s="25">
        <f>T328+S328+R328+Q328+P328+O328+N328+M328+L328+K328+J328+I328+H328+G328+F328+E328</f>
        <v>2.664237637353497</v>
      </c>
      <c r="V328" s="56">
        <f>U328*1.05</f>
        <v>2.797449519221172</v>
      </c>
      <c r="W328" s="25">
        <f>V328*1.2</f>
        <v>3.3569394230654064</v>
      </c>
      <c r="X328" s="3">
        <f>U328*1.1*1.2</f>
        <v>3.5167936813066167</v>
      </c>
      <c r="Y328" s="162">
        <f t="shared" si="52"/>
        <v>2.944683704443339</v>
      </c>
      <c r="Z328" s="153">
        <f t="shared" si="45"/>
        <v>2129.6423699926936</v>
      </c>
      <c r="AA328" s="153">
        <f t="shared" si="46"/>
        <v>1774.7019749939116</v>
      </c>
      <c r="AB328" s="154">
        <f t="shared" si="47"/>
        <v>3.356939423065407</v>
      </c>
      <c r="AC328" s="155">
        <f t="shared" si="48"/>
        <v>1690.1923571370585</v>
      </c>
      <c r="AD328" s="19">
        <f t="shared" si="49"/>
        <v>3.524786394218677</v>
      </c>
    </row>
    <row r="329" spans="1:30" ht="12.75">
      <c r="A329" s="27" t="s">
        <v>82</v>
      </c>
      <c r="B329" s="27">
        <v>46</v>
      </c>
      <c r="C329" s="27">
        <v>2</v>
      </c>
      <c r="D329" s="27">
        <v>631.6</v>
      </c>
      <c r="E329" s="24"/>
      <c r="F329" s="26">
        <f>'[12]Расч по домам'!$Y$321</f>
        <v>0.9230899459100697</v>
      </c>
      <c r="G329" s="36">
        <f>'[11]Норм по домам'!$Q$326</f>
        <v>0.45289660838058937</v>
      </c>
      <c r="H329" s="24"/>
      <c r="I329" s="22">
        <f>'[14]Расч по домам'!$M$329</f>
        <v>0.07297248727193684</v>
      </c>
      <c r="J329" s="23">
        <f>'[16]Расч по домам'!$G$329</f>
        <v>0.0280884940533672</v>
      </c>
      <c r="K329" s="36">
        <v>0</v>
      </c>
      <c r="L329" s="24">
        <v>0</v>
      </c>
      <c r="M329" s="37">
        <v>0</v>
      </c>
      <c r="N329" s="29">
        <f>'[4]Расч. по домам на электр'!$P$321</f>
        <v>0.08761532469990464</v>
      </c>
      <c r="O329" s="24">
        <f>'[8]Расчет на дерат  и дез.'!$K$321</f>
        <v>0</v>
      </c>
      <c r="P329" s="24">
        <f>'[18]Расч. по домам на электр'!$P$321</f>
        <v>0.4433185560481317</v>
      </c>
      <c r="Q329" s="28">
        <v>0.5</v>
      </c>
      <c r="R329" s="24">
        <v>0</v>
      </c>
      <c r="S329" s="24">
        <f>'[25]Расч по домам на посыпку и расч'!$H$327</f>
        <v>0.01198478410146266</v>
      </c>
      <c r="T329" s="24">
        <f>'[3]Расч по домам'!$M$330</f>
        <v>0.11214937954593432</v>
      </c>
      <c r="U329" s="25">
        <f>T329+S329+R329+Q329+P329+O329+N329+M329+L329+K329+J329+I329+H329+G329+F329+E329</f>
        <v>2.6321155800113964</v>
      </c>
      <c r="V329" s="56">
        <f>U329*1.05</f>
        <v>2.7637213590119662</v>
      </c>
      <c r="W329" s="25">
        <f>V329*1.2</f>
        <v>3.3164656308143594</v>
      </c>
      <c r="X329" s="3">
        <f>U329*1.1*1.2</f>
        <v>3.4743925656150436</v>
      </c>
      <c r="Y329" s="162">
        <f t="shared" si="52"/>
        <v>2.909180377907333</v>
      </c>
      <c r="Z329" s="153">
        <f t="shared" si="45"/>
        <v>2094.6796924223495</v>
      </c>
      <c r="AA329" s="153">
        <f t="shared" si="46"/>
        <v>1745.566410351958</v>
      </c>
      <c r="AB329" s="154">
        <f t="shared" si="47"/>
        <v>3.31646563081436</v>
      </c>
      <c r="AC329" s="155">
        <f t="shared" si="48"/>
        <v>1662.444200335198</v>
      </c>
      <c r="AD329" s="19">
        <f t="shared" si="49"/>
        <v>3.4822889123550773</v>
      </c>
    </row>
    <row r="330" spans="1:30" ht="12.75">
      <c r="A330" s="27" t="s">
        <v>82</v>
      </c>
      <c r="B330" s="27">
        <v>48</v>
      </c>
      <c r="C330" s="27">
        <v>2</v>
      </c>
      <c r="D330" s="27">
        <v>621.3</v>
      </c>
      <c r="E330" s="24"/>
      <c r="F330" s="26">
        <f>'[12]Расч по домам'!$Y$322</f>
        <v>0.9834447957723054</v>
      </c>
      <c r="G330" s="36">
        <f>'[11]Норм по домам'!$Q$327</f>
        <v>0.4528966083805893</v>
      </c>
      <c r="H330" s="24"/>
      <c r="I330" s="22">
        <f>'[14]Расч по домам'!$M$330</f>
        <v>0.07297248727193684</v>
      </c>
      <c r="J330" s="23">
        <f>'[16]Расч по домам'!$G$330</f>
        <v>0.028088494053367198</v>
      </c>
      <c r="K330" s="36">
        <v>0</v>
      </c>
      <c r="L330" s="24">
        <v>0</v>
      </c>
      <c r="M330" s="37">
        <v>0</v>
      </c>
      <c r="N330" s="29">
        <f>'[4]Расч. по домам на электр'!$P$322</f>
        <v>0.08906782404709444</v>
      </c>
      <c r="O330" s="24">
        <f>'[8]Расчет на дерат  и дез.'!$K$322</f>
        <v>0</v>
      </c>
      <c r="P330" s="24">
        <f>'[18]Расч. по домам на электр'!$P$322</f>
        <v>0.4506679542893932</v>
      </c>
      <c r="Q330" s="28">
        <v>0.5</v>
      </c>
      <c r="R330" s="24">
        <v>0</v>
      </c>
      <c r="S330" s="24">
        <f>'[25]Расч по домам на посыпку и расч'!$H$328</f>
        <v>0.01198478410146266</v>
      </c>
      <c r="T330" s="24">
        <f>'[3]Расч по домам'!$M$331</f>
        <v>0.11400860795302128</v>
      </c>
      <c r="U330" s="25">
        <f>T330+S330+R330+Q330+P330+O330+N330+M330+L330+K330+J330+I330+H330+G330+F330+E330</f>
        <v>2.70313155586917</v>
      </c>
      <c r="V330" s="56">
        <f>U330*1.05</f>
        <v>2.838288133662629</v>
      </c>
      <c r="W330" s="25">
        <f>V330*1.2</f>
        <v>3.4059457603951544</v>
      </c>
      <c r="X330" s="3">
        <f>U330*1.1*1.2</f>
        <v>3.568133653747305</v>
      </c>
      <c r="Y330" s="162">
        <f t="shared" si="52"/>
        <v>2.9876717196448728</v>
      </c>
      <c r="Z330" s="153">
        <f t="shared" si="45"/>
        <v>2116.1141009335092</v>
      </c>
      <c r="AA330" s="153">
        <f t="shared" si="46"/>
        <v>1763.428417444591</v>
      </c>
      <c r="AB330" s="154">
        <f t="shared" si="47"/>
        <v>3.4059457603951553</v>
      </c>
      <c r="AC330" s="155">
        <f t="shared" si="48"/>
        <v>1679.4556356615153</v>
      </c>
      <c r="AD330" s="19">
        <f t="shared" si="49"/>
        <v>3.5762430484149124</v>
      </c>
    </row>
    <row r="331" spans="1:30" ht="12.75">
      <c r="A331" s="27" t="s">
        <v>82</v>
      </c>
      <c r="B331" s="27">
        <v>50</v>
      </c>
      <c r="C331" s="27">
        <v>2</v>
      </c>
      <c r="D331" s="27">
        <v>609.8</v>
      </c>
      <c r="E331" s="24"/>
      <c r="F331" s="26">
        <f>'[12]Расч по домам'!$Y$323</f>
        <v>0.9762779546762873</v>
      </c>
      <c r="G331" s="36">
        <f>'[11]Норм по домам'!$Q$328</f>
        <v>0.45289660838058926</v>
      </c>
      <c r="H331" s="24"/>
      <c r="I331" s="22">
        <f>'[14]Расч по домам'!$M$331</f>
        <v>0.07297248727193682</v>
      </c>
      <c r="J331" s="23">
        <f>'[16]Расч по домам'!$G$331</f>
        <v>0.0280884940533672</v>
      </c>
      <c r="K331" s="36">
        <v>0</v>
      </c>
      <c r="L331" s="24">
        <v>0</v>
      </c>
      <c r="M331" s="37">
        <v>0</v>
      </c>
      <c r="N331" s="29">
        <f>'[4]Расч. по домам на электр'!$P$323</f>
        <v>0.09074752227035057</v>
      </c>
      <c r="O331" s="24">
        <f>'[8]Расчет на дерат  и дез.'!$K$323</f>
        <v>0</v>
      </c>
      <c r="P331" s="24">
        <f>'[18]Расч. по домам на электр'!$P$323</f>
        <v>0.45916693998032143</v>
      </c>
      <c r="Q331" s="28">
        <v>0.5</v>
      </c>
      <c r="R331" s="24">
        <v>0</v>
      </c>
      <c r="S331" s="24">
        <f>'[25]Расч по домам на посыпку и расч'!$H$329</f>
        <v>0.011984784101462658</v>
      </c>
      <c r="T331" s="24">
        <f>'[3]Расч по домам'!$M$332</f>
        <v>0.1161586554955922</v>
      </c>
      <c r="U331" s="25">
        <f>T331+S331+R331+Q331+P331+O331+N331+M331+L331+K331+J331+I331+H331+G331+F331+E331</f>
        <v>2.7082934462299075</v>
      </c>
      <c r="V331" s="56">
        <f>U331*1.05</f>
        <v>2.843708118541403</v>
      </c>
      <c r="W331" s="25">
        <f>V331*1.2</f>
        <v>3.412449742249683</v>
      </c>
      <c r="X331" s="3">
        <f>U331*1.1*1.2</f>
        <v>3.574947349023478</v>
      </c>
      <c r="Y331" s="162">
        <f t="shared" si="52"/>
        <v>2.993376966885687</v>
      </c>
      <c r="Z331" s="153">
        <f t="shared" si="45"/>
        <v>2080.9118528238564</v>
      </c>
      <c r="AA331" s="153">
        <f t="shared" si="46"/>
        <v>1734.0932106865473</v>
      </c>
      <c r="AB331" s="154">
        <f t="shared" si="47"/>
        <v>3.412449742249683</v>
      </c>
      <c r="AC331" s="155">
        <f t="shared" si="48"/>
        <v>1651.5173435109975</v>
      </c>
      <c r="AD331" s="19">
        <f t="shared" si="49"/>
        <v>3.5830722293621675</v>
      </c>
    </row>
    <row r="332" spans="1:30" ht="1.5" customHeight="1">
      <c r="A332" s="27"/>
      <c r="B332" s="27"/>
      <c r="C332" s="27"/>
      <c r="D332" s="27"/>
      <c r="E332" s="24"/>
      <c r="F332" s="26"/>
      <c r="G332" s="36"/>
      <c r="H332" s="24"/>
      <c r="I332" s="22"/>
      <c r="J332" s="23"/>
      <c r="K332" s="36"/>
      <c r="L332" s="24"/>
      <c r="M332" s="37"/>
      <c r="N332" s="29"/>
      <c r="O332" s="24"/>
      <c r="P332" s="24"/>
      <c r="Q332" s="28"/>
      <c r="R332" s="24"/>
      <c r="S332" s="24"/>
      <c r="T332" s="24"/>
      <c r="U332" s="25"/>
      <c r="V332" s="56"/>
      <c r="W332" s="25"/>
      <c r="X332" s="3"/>
      <c r="Y332" s="162"/>
      <c r="Z332" s="153"/>
      <c r="AA332" s="153"/>
      <c r="AB332" s="154"/>
      <c r="AC332" s="155"/>
      <c r="AD332" s="19"/>
    </row>
    <row r="333" spans="1:30" ht="12.75" hidden="1">
      <c r="A333" s="27"/>
      <c r="B333" s="27"/>
      <c r="C333" s="27"/>
      <c r="D333" s="27"/>
      <c r="E333" s="24"/>
      <c r="F333" s="26"/>
      <c r="G333" s="36"/>
      <c r="H333" s="24"/>
      <c r="I333" s="22"/>
      <c r="J333" s="23"/>
      <c r="K333" s="36"/>
      <c r="L333" s="24"/>
      <c r="M333" s="37"/>
      <c r="N333" s="29"/>
      <c r="O333" s="24"/>
      <c r="P333" s="24"/>
      <c r="Q333" s="28"/>
      <c r="R333" s="24"/>
      <c r="S333" s="24"/>
      <c r="T333" s="24"/>
      <c r="U333" s="25"/>
      <c r="V333" s="56"/>
      <c r="W333" s="25"/>
      <c r="X333" s="3"/>
      <c r="Y333" s="162"/>
      <c r="Z333" s="153"/>
      <c r="AA333" s="153"/>
      <c r="AB333" s="154"/>
      <c r="AC333" s="155"/>
      <c r="AD333" s="19"/>
    </row>
    <row r="334" spans="1:30" ht="12.75" hidden="1">
      <c r="A334" s="27"/>
      <c r="B334" s="27"/>
      <c r="C334" s="27"/>
      <c r="D334" s="27"/>
      <c r="E334" s="24"/>
      <c r="F334" s="26"/>
      <c r="G334" s="36"/>
      <c r="H334" s="24"/>
      <c r="I334" s="22"/>
      <c r="J334" s="23"/>
      <c r="K334" s="36"/>
      <c r="L334" s="24"/>
      <c r="M334" s="37"/>
      <c r="N334" s="29"/>
      <c r="O334" s="24"/>
      <c r="P334" s="24"/>
      <c r="Q334" s="28"/>
      <c r="R334" s="24"/>
      <c r="S334" s="24"/>
      <c r="T334" s="24"/>
      <c r="U334" s="25"/>
      <c r="V334" s="56"/>
      <c r="W334" s="25"/>
      <c r="X334" s="3"/>
      <c r="Y334" s="162"/>
      <c r="Z334" s="153"/>
      <c r="AA334" s="153"/>
      <c r="AB334" s="154"/>
      <c r="AC334" s="155"/>
      <c r="AD334" s="19"/>
    </row>
    <row r="335" spans="1:30" ht="12.75">
      <c r="A335" s="27" t="s">
        <v>102</v>
      </c>
      <c r="B335" s="27">
        <v>91</v>
      </c>
      <c r="C335" s="27">
        <v>1</v>
      </c>
      <c r="D335" s="27">
        <v>141</v>
      </c>
      <c r="E335" s="24"/>
      <c r="F335" s="26">
        <f>'[12]Расч по домам'!$Y$327</f>
        <v>0</v>
      </c>
      <c r="G335" s="36">
        <f>'[2]Норм по домам'!$Q$332</f>
        <v>0</v>
      </c>
      <c r="H335" s="24"/>
      <c r="I335" s="22">
        <f>'[14]Расч по домам'!$M$335</f>
        <v>0</v>
      </c>
      <c r="J335" s="23">
        <v>0</v>
      </c>
      <c r="K335" s="36">
        <v>0</v>
      </c>
      <c r="L335" s="24">
        <v>0</v>
      </c>
      <c r="M335" s="37">
        <v>0</v>
      </c>
      <c r="N335" s="29">
        <v>0</v>
      </c>
      <c r="O335" s="24">
        <f>'[8]Расчет на дерат  и дез.'!$K$327</f>
        <v>0</v>
      </c>
      <c r="P335" s="129">
        <v>0</v>
      </c>
      <c r="Q335" s="28">
        <v>0</v>
      </c>
      <c r="R335" s="24">
        <v>0</v>
      </c>
      <c r="S335" s="24">
        <f>'[7]Расч по домам на посыпку и расч'!$H$333</f>
        <v>0</v>
      </c>
      <c r="T335" s="24">
        <f>'[3]Расч по домам'!$M$336</f>
        <v>0</v>
      </c>
      <c r="U335" s="25">
        <f>T335+S335+R335+Q335+P335+O335+N335+M335+L335+K335+J335+I335+G335+F335</f>
        <v>0</v>
      </c>
      <c r="V335" s="56">
        <f aca="true" t="shared" si="53" ref="V335:V340">U335*1.05</f>
        <v>0</v>
      </c>
      <c r="W335" s="25">
        <f aca="true" t="shared" si="54" ref="W335:W340">V335*1.2</f>
        <v>0</v>
      </c>
      <c r="X335" s="3">
        <f aca="true" t="shared" si="55" ref="X335:X340">U335*1.1*1.2</f>
        <v>0</v>
      </c>
      <c r="Y335" s="162">
        <f t="shared" si="52"/>
        <v>0</v>
      </c>
      <c r="Z335" s="153">
        <f t="shared" si="45"/>
        <v>0</v>
      </c>
      <c r="AA335" s="153">
        <f t="shared" si="46"/>
        <v>0</v>
      </c>
      <c r="AB335" s="154">
        <f t="shared" si="47"/>
        <v>0</v>
      </c>
      <c r="AC335" s="155">
        <f t="shared" si="48"/>
        <v>0</v>
      </c>
      <c r="AD335" s="19">
        <f t="shared" si="49"/>
        <v>0</v>
      </c>
    </row>
    <row r="336" spans="1:30" ht="12.75">
      <c r="A336" s="27" t="s">
        <v>102</v>
      </c>
      <c r="B336" s="27">
        <v>93</v>
      </c>
      <c r="C336" s="27">
        <v>1</v>
      </c>
      <c r="D336" s="27">
        <v>330.5</v>
      </c>
      <c r="E336" s="24"/>
      <c r="F336" s="26">
        <f>'[12]Расч по домам'!$Y$328</f>
        <v>0</v>
      </c>
      <c r="G336" s="36">
        <f>'[2]Норм по домам'!$Q$333</f>
        <v>0</v>
      </c>
      <c r="H336" s="24"/>
      <c r="I336" s="22">
        <f>'[14]Расч по домам'!$M$336</f>
        <v>0</v>
      </c>
      <c r="J336" s="23">
        <v>0</v>
      </c>
      <c r="K336" s="36">
        <v>0</v>
      </c>
      <c r="L336" s="24">
        <v>0</v>
      </c>
      <c r="M336" s="37">
        <v>0</v>
      </c>
      <c r="N336" s="29">
        <v>0</v>
      </c>
      <c r="O336" s="24">
        <f>'[8]Расчет на дерат  и дез.'!$K$328</f>
        <v>0</v>
      </c>
      <c r="P336" s="129">
        <v>0</v>
      </c>
      <c r="Q336" s="28">
        <v>0</v>
      </c>
      <c r="R336" s="24">
        <v>0</v>
      </c>
      <c r="S336" s="24">
        <f>'[7]Расч по домам на посыпку и расч'!$H$334</f>
        <v>0</v>
      </c>
      <c r="T336" s="24">
        <f>'[3]Расч по домам'!$M$337</f>
        <v>0</v>
      </c>
      <c r="U336" s="25">
        <f>T336+S336+R336+Q336+P336+O336+N336+M336+L336+K336+J336+I336+G336+F336</f>
        <v>0</v>
      </c>
      <c r="V336" s="56">
        <f t="shared" si="53"/>
        <v>0</v>
      </c>
      <c r="W336" s="25">
        <f t="shared" si="54"/>
        <v>0</v>
      </c>
      <c r="X336" s="3">
        <f t="shared" si="55"/>
        <v>0</v>
      </c>
      <c r="Y336" s="162">
        <f t="shared" si="52"/>
        <v>0</v>
      </c>
      <c r="Z336" s="153">
        <f t="shared" si="45"/>
        <v>0</v>
      </c>
      <c r="AA336" s="153">
        <f t="shared" si="46"/>
        <v>0</v>
      </c>
      <c r="AB336" s="154">
        <f t="shared" si="47"/>
        <v>0</v>
      </c>
      <c r="AC336" s="155">
        <f t="shared" si="48"/>
        <v>0</v>
      </c>
      <c r="AD336" s="19">
        <f t="shared" si="49"/>
        <v>0</v>
      </c>
    </row>
    <row r="337" spans="1:30" ht="12.75">
      <c r="A337" s="27" t="s">
        <v>91</v>
      </c>
      <c r="B337" s="27">
        <v>76</v>
      </c>
      <c r="C337" s="27">
        <v>1</v>
      </c>
      <c r="D337" s="27">
        <v>295.8</v>
      </c>
      <c r="E337" s="24"/>
      <c r="F337" s="26">
        <f>'[12]Расч по домам'!$Y$329</f>
        <v>0</v>
      </c>
      <c r="G337" s="36">
        <f>'[2]Норм по домам'!$Q$334</f>
        <v>0</v>
      </c>
      <c r="H337" s="24"/>
      <c r="I337" s="22">
        <f>'[14]Расч по домам'!$M$337</f>
        <v>0</v>
      </c>
      <c r="J337" s="23">
        <v>0</v>
      </c>
      <c r="K337" s="36">
        <v>0</v>
      </c>
      <c r="L337" s="24">
        <v>0</v>
      </c>
      <c r="M337" s="37">
        <v>0</v>
      </c>
      <c r="N337" s="29">
        <v>0</v>
      </c>
      <c r="O337" s="24">
        <f>'[8]Расчет на дерат  и дез.'!$K$329</f>
        <v>0</v>
      </c>
      <c r="P337" s="129">
        <v>0</v>
      </c>
      <c r="Q337" s="28">
        <v>0.5</v>
      </c>
      <c r="R337" s="24">
        <v>0</v>
      </c>
      <c r="S337" s="24">
        <f>'[7]Расч по домам на посыпку и расч'!$H$335</f>
        <v>0</v>
      </c>
      <c r="T337" s="24">
        <f>'[3]Расч по домам'!$M$338</f>
        <v>0</v>
      </c>
      <c r="U337" s="25">
        <f>T337+S337+R337+Q337+P337+O337+N337+M337+L337+K337+J337+I337+H337+G337+F337+E337</f>
        <v>0.5</v>
      </c>
      <c r="V337" s="56">
        <f t="shared" si="53"/>
        <v>0.525</v>
      </c>
      <c r="W337" s="25">
        <f t="shared" si="54"/>
        <v>0.63</v>
      </c>
      <c r="X337" s="3">
        <f t="shared" si="55"/>
        <v>0.66</v>
      </c>
      <c r="Y337" s="162">
        <f t="shared" si="52"/>
        <v>0.5526315789473685</v>
      </c>
      <c r="Z337" s="153">
        <f t="shared" si="45"/>
        <v>186.354</v>
      </c>
      <c r="AA337" s="153">
        <f t="shared" si="46"/>
        <v>155.29500000000002</v>
      </c>
      <c r="AB337" s="154">
        <f t="shared" si="47"/>
        <v>0.63</v>
      </c>
      <c r="AC337" s="155">
        <f t="shared" si="48"/>
        <v>147.9</v>
      </c>
      <c r="AD337" s="19">
        <f t="shared" si="49"/>
        <v>0.6615000000000001</v>
      </c>
    </row>
    <row r="338" spans="1:30" ht="12.75">
      <c r="A338" s="27" t="s">
        <v>91</v>
      </c>
      <c r="B338" s="27">
        <v>78</v>
      </c>
      <c r="C338" s="27">
        <v>1</v>
      </c>
      <c r="D338" s="27">
        <v>352.5</v>
      </c>
      <c r="E338" s="24"/>
      <c r="F338" s="26">
        <f>'[12]Расч по домам'!$Y$330</f>
        <v>0</v>
      </c>
      <c r="G338" s="36">
        <f>'[2]Норм по домам'!$Q$335</f>
        <v>0</v>
      </c>
      <c r="H338" s="24"/>
      <c r="I338" s="22">
        <f>'[14]Расч по домам'!$M$338</f>
        <v>0</v>
      </c>
      <c r="J338" s="23">
        <v>0</v>
      </c>
      <c r="K338" s="36">
        <v>0</v>
      </c>
      <c r="L338" s="24">
        <v>0</v>
      </c>
      <c r="M338" s="37">
        <v>0</v>
      </c>
      <c r="N338" s="29">
        <v>0</v>
      </c>
      <c r="O338" s="24">
        <f>'[8]Расчет на дерат  и дез.'!$K$330</f>
        <v>0</v>
      </c>
      <c r="P338" s="24">
        <f>'[18]Расч. по домам на электр'!$P$330</f>
        <v>0.4765957446808511</v>
      </c>
      <c r="Q338" s="28">
        <v>0.5</v>
      </c>
      <c r="R338" s="24">
        <v>0</v>
      </c>
      <c r="S338" s="24">
        <f>'[7]Расч по домам на посыпку и расч'!$H$336</f>
        <v>0</v>
      </c>
      <c r="T338" s="24">
        <f>'[3]Расч по домам'!$M$339</f>
        <v>0</v>
      </c>
      <c r="U338" s="25">
        <f>T338+S338+R338+Q338+P338+O338+N338+M338+L338+K338+J338+I338+H338+G338+F338+E338</f>
        <v>0.9765957446808511</v>
      </c>
      <c r="V338" s="56">
        <f t="shared" si="53"/>
        <v>1.0254255319148937</v>
      </c>
      <c r="W338" s="25">
        <f t="shared" si="54"/>
        <v>1.2305106382978723</v>
      </c>
      <c r="X338" s="3">
        <f t="shared" si="55"/>
        <v>1.2891063829787235</v>
      </c>
      <c r="Y338" s="162">
        <f t="shared" si="52"/>
        <v>1.0793952967525198</v>
      </c>
      <c r="Z338" s="153">
        <f t="shared" si="45"/>
        <v>433.755</v>
      </c>
      <c r="AA338" s="153">
        <f t="shared" si="46"/>
        <v>361.46250000000003</v>
      </c>
      <c r="AB338" s="154">
        <f t="shared" si="47"/>
        <v>1.2305106382978723</v>
      </c>
      <c r="AC338" s="155">
        <f t="shared" si="48"/>
        <v>344.25</v>
      </c>
      <c r="AD338" s="19">
        <f t="shared" si="49"/>
        <v>1.292036170212766</v>
      </c>
    </row>
    <row r="339" spans="1:30" ht="12.75">
      <c r="A339" s="27" t="s">
        <v>91</v>
      </c>
      <c r="B339" s="27">
        <v>80</v>
      </c>
      <c r="C339" s="27">
        <v>1</v>
      </c>
      <c r="D339" s="27">
        <v>335.1</v>
      </c>
      <c r="E339" s="24"/>
      <c r="F339" s="26">
        <f>'[12]Расч по домам'!$Y$331</f>
        <v>0</v>
      </c>
      <c r="G339" s="36">
        <f>'[2]Норм по домам'!$Q$336</f>
        <v>0</v>
      </c>
      <c r="H339" s="24"/>
      <c r="I339" s="22">
        <f>'[14]Расч по домам'!$M$339</f>
        <v>0</v>
      </c>
      <c r="J339" s="23">
        <v>0</v>
      </c>
      <c r="K339" s="92">
        <v>0</v>
      </c>
      <c r="L339" s="22">
        <v>0</v>
      </c>
      <c r="M339" s="23">
        <v>0</v>
      </c>
      <c r="N339" s="29">
        <v>0</v>
      </c>
      <c r="O339" s="24">
        <f>'[8]Расчет на дерат  и дез.'!$K$331</f>
        <v>0</v>
      </c>
      <c r="P339" s="129">
        <v>0</v>
      </c>
      <c r="Q339" s="28">
        <v>0.5</v>
      </c>
      <c r="R339" s="24">
        <v>0</v>
      </c>
      <c r="S339" s="24">
        <f>'[7]Расч по домам на посыпку и расч'!$H$337</f>
        <v>0</v>
      </c>
      <c r="T339" s="24">
        <f>'[3]Расч по домам'!$M$340</f>
        <v>0</v>
      </c>
      <c r="U339" s="25">
        <f>T339+S339+R339+Q339+P339+O339+N339+M339+L339+K339+J339+I339+H339+G339+F339+E339</f>
        <v>0.5</v>
      </c>
      <c r="V339" s="56">
        <f t="shared" si="53"/>
        <v>0.525</v>
      </c>
      <c r="W339" s="25">
        <f t="shared" si="54"/>
        <v>0.63</v>
      </c>
      <c r="X339" s="3">
        <f t="shared" si="55"/>
        <v>0.66</v>
      </c>
      <c r="Y339" s="162">
        <f t="shared" si="52"/>
        <v>0.5526315789473685</v>
      </c>
      <c r="Z339" s="153">
        <f t="shared" si="45"/>
        <v>211.11300000000003</v>
      </c>
      <c r="AA339" s="153">
        <f t="shared" si="46"/>
        <v>175.9275</v>
      </c>
      <c r="AB339" s="154">
        <f t="shared" si="47"/>
        <v>0.63</v>
      </c>
      <c r="AC339" s="155">
        <f t="shared" si="48"/>
        <v>167.55</v>
      </c>
      <c r="AD339" s="19">
        <f t="shared" si="49"/>
        <v>0.6615000000000001</v>
      </c>
    </row>
    <row r="340" spans="1:30" ht="22.5" customHeight="1">
      <c r="A340" s="42" t="s">
        <v>143</v>
      </c>
      <c r="B340" s="27">
        <v>7</v>
      </c>
      <c r="C340" s="27">
        <v>9</v>
      </c>
      <c r="D340" s="27">
        <v>3578.08</v>
      </c>
      <c r="E340" s="24"/>
      <c r="F340" s="26">
        <f>F102</f>
        <v>0.242</v>
      </c>
      <c r="G340" s="36">
        <f>G102</f>
        <v>0.4634966083805893</v>
      </c>
      <c r="H340" s="24"/>
      <c r="I340" s="22">
        <f>'[14]Расч по домам'!$M$340</f>
        <v>0.07297248727193684</v>
      </c>
      <c r="J340" s="91">
        <f>'[16]Расч по домам'!$G$340</f>
        <v>0.0280884940533672</v>
      </c>
      <c r="K340" s="24">
        <v>0</v>
      </c>
      <c r="L340" s="24">
        <v>0</v>
      </c>
      <c r="M340" s="24">
        <v>0</v>
      </c>
      <c r="N340" s="29">
        <f>N102</f>
        <v>0.07218252699801159</v>
      </c>
      <c r="O340" s="24">
        <f>'[8]Расчет на дерат  и дез.'!$K$332</f>
        <v>0</v>
      </c>
      <c r="P340" s="24">
        <f>P102</f>
        <v>0.2109403613875092</v>
      </c>
      <c r="Q340" s="28">
        <v>0.5</v>
      </c>
      <c r="R340" s="24">
        <v>0</v>
      </c>
      <c r="S340" s="24">
        <f>'[25]Расч по домам на посыпку и расч'!$H$338</f>
        <v>0.01198478410146266</v>
      </c>
      <c r="T340" s="24">
        <f>T102</f>
        <v>0.04227383659840755</v>
      </c>
      <c r="U340" s="25">
        <f>T340+S340+R340+Q340+P340+O340+N340+M340+L340+K340+J340+I340+H340+G340+F340+E340</f>
        <v>1.6439390987912845</v>
      </c>
      <c r="V340" s="56">
        <f t="shared" si="53"/>
        <v>1.7261360537308488</v>
      </c>
      <c r="W340" s="25">
        <f t="shared" si="54"/>
        <v>2.0713632644770184</v>
      </c>
      <c r="X340" s="3">
        <f t="shared" si="55"/>
        <v>2.1699996104044956</v>
      </c>
      <c r="Y340" s="162">
        <f t="shared" si="52"/>
        <v>1.816985319716683</v>
      </c>
      <c r="Z340" s="153">
        <f t="shared" si="45"/>
        <v>7411.50346935993</v>
      </c>
      <c r="AA340" s="153">
        <f t="shared" si="46"/>
        <v>6176.252891133276</v>
      </c>
      <c r="AB340" s="154">
        <f t="shared" si="47"/>
        <v>2.0713632644770184</v>
      </c>
      <c r="AC340" s="155">
        <f t="shared" si="48"/>
        <v>5882.145610603119</v>
      </c>
      <c r="AD340" s="19">
        <f t="shared" si="49"/>
        <v>2.1749314277008693</v>
      </c>
    </row>
    <row r="341" spans="1:30" ht="0.75" customHeight="1">
      <c r="A341" s="27"/>
      <c r="B341" s="27"/>
      <c r="C341" s="27"/>
      <c r="D341" s="27"/>
      <c r="E341" s="24"/>
      <c r="F341" s="26"/>
      <c r="G341" s="36"/>
      <c r="H341" s="24"/>
      <c r="I341" s="22"/>
      <c r="J341" s="23"/>
      <c r="K341" s="34"/>
      <c r="L341" s="28"/>
      <c r="M341" s="35"/>
      <c r="N341" s="29"/>
      <c r="O341" s="24"/>
      <c r="P341" s="24"/>
      <c r="Q341" s="28"/>
      <c r="R341" s="24"/>
      <c r="S341" s="24"/>
      <c r="T341" s="24"/>
      <c r="U341" s="25"/>
      <c r="V341" s="56"/>
      <c r="W341" s="25"/>
      <c r="X341" s="3"/>
      <c r="Y341" s="162"/>
      <c r="Z341" s="153"/>
      <c r="AA341" s="153"/>
      <c r="AB341" s="154"/>
      <c r="AC341" s="155"/>
      <c r="AD341" s="19"/>
    </row>
    <row r="342" spans="1:30" ht="12.75" hidden="1">
      <c r="A342" s="27"/>
      <c r="B342" s="27"/>
      <c r="C342" s="27"/>
      <c r="D342" s="27"/>
      <c r="E342" s="24"/>
      <c r="F342" s="26"/>
      <c r="G342" s="36"/>
      <c r="H342" s="24"/>
      <c r="I342" s="22"/>
      <c r="J342" s="23"/>
      <c r="K342" s="36"/>
      <c r="L342" s="24"/>
      <c r="M342" s="37"/>
      <c r="N342" s="29"/>
      <c r="O342" s="24"/>
      <c r="P342" s="24"/>
      <c r="Q342" s="28"/>
      <c r="R342" s="24"/>
      <c r="S342" s="24"/>
      <c r="T342" s="24"/>
      <c r="U342" s="25"/>
      <c r="V342" s="56"/>
      <c r="W342" s="25"/>
      <c r="X342" s="3"/>
      <c r="Y342" s="162"/>
      <c r="Z342" s="153"/>
      <c r="AA342" s="153"/>
      <c r="AB342" s="154"/>
      <c r="AC342" s="155"/>
      <c r="AD342" s="19"/>
    </row>
    <row r="343" spans="1:30" ht="12.75" hidden="1">
      <c r="A343" s="27"/>
      <c r="B343" s="27"/>
      <c r="C343" s="27"/>
      <c r="D343" s="27"/>
      <c r="E343" s="24"/>
      <c r="F343" s="26"/>
      <c r="G343" s="36"/>
      <c r="H343" s="24"/>
      <c r="I343" s="22"/>
      <c r="J343" s="23"/>
      <c r="K343" s="36"/>
      <c r="L343" s="24"/>
      <c r="M343" s="37"/>
      <c r="N343" s="29"/>
      <c r="O343" s="24"/>
      <c r="P343" s="24"/>
      <c r="Q343" s="28"/>
      <c r="R343" s="24"/>
      <c r="S343" s="24"/>
      <c r="T343" s="24"/>
      <c r="U343" s="25"/>
      <c r="V343" s="56"/>
      <c r="W343" s="25"/>
      <c r="X343" s="3"/>
      <c r="Y343" s="162"/>
      <c r="Z343" s="153"/>
      <c r="AA343" s="153"/>
      <c r="AB343" s="154"/>
      <c r="AC343" s="155"/>
      <c r="AD343" s="19"/>
    </row>
    <row r="344" spans="1:30" ht="12.75" hidden="1">
      <c r="A344" s="27"/>
      <c r="B344" s="27"/>
      <c r="C344" s="27"/>
      <c r="D344" s="27"/>
      <c r="E344" s="24"/>
      <c r="F344" s="26"/>
      <c r="G344" s="36"/>
      <c r="H344" s="24"/>
      <c r="I344" s="22"/>
      <c r="J344" s="23"/>
      <c r="K344" s="36"/>
      <c r="L344" s="24"/>
      <c r="M344" s="37"/>
      <c r="N344" s="29"/>
      <c r="O344" s="24"/>
      <c r="P344" s="24"/>
      <c r="Q344" s="28"/>
      <c r="R344" s="24"/>
      <c r="S344" s="24"/>
      <c r="T344" s="24"/>
      <c r="U344" s="25"/>
      <c r="V344" s="56"/>
      <c r="W344" s="25"/>
      <c r="X344" s="3"/>
      <c r="Y344" s="162"/>
      <c r="Z344" s="153"/>
      <c r="AA344" s="153"/>
      <c r="AB344" s="154"/>
      <c r="AC344" s="155"/>
      <c r="AD344" s="19"/>
    </row>
    <row r="345" spans="1:30" ht="12.75" hidden="1">
      <c r="A345" s="27"/>
      <c r="B345" s="27"/>
      <c r="C345" s="27"/>
      <c r="D345" s="27"/>
      <c r="E345" s="24"/>
      <c r="F345" s="26"/>
      <c r="G345" s="36"/>
      <c r="H345" s="24"/>
      <c r="I345" s="22"/>
      <c r="J345" s="23"/>
      <c r="K345" s="36"/>
      <c r="L345" s="24"/>
      <c r="M345" s="37"/>
      <c r="N345" s="29"/>
      <c r="O345" s="24"/>
      <c r="P345" s="24"/>
      <c r="Q345" s="28"/>
      <c r="R345" s="24"/>
      <c r="S345" s="24"/>
      <c r="T345" s="24"/>
      <c r="U345" s="25"/>
      <c r="V345" s="56"/>
      <c r="W345" s="25"/>
      <c r="X345" s="3"/>
      <c r="Y345" s="162"/>
      <c r="Z345" s="153"/>
      <c r="AA345" s="153"/>
      <c r="AB345" s="154"/>
      <c r="AC345" s="155"/>
      <c r="AD345" s="19"/>
    </row>
    <row r="346" spans="1:30" ht="12.75" hidden="1">
      <c r="A346" s="27"/>
      <c r="B346" s="27"/>
      <c r="C346" s="27"/>
      <c r="D346" s="27"/>
      <c r="E346" s="24"/>
      <c r="F346" s="26"/>
      <c r="G346" s="36"/>
      <c r="H346" s="24"/>
      <c r="I346" s="22"/>
      <c r="J346" s="23"/>
      <c r="K346" s="36"/>
      <c r="L346" s="24"/>
      <c r="M346" s="37"/>
      <c r="N346" s="29"/>
      <c r="O346" s="24"/>
      <c r="P346" s="24"/>
      <c r="Q346" s="28"/>
      <c r="R346" s="24"/>
      <c r="S346" s="24"/>
      <c r="T346" s="24"/>
      <c r="U346" s="25"/>
      <c r="V346" s="56"/>
      <c r="W346" s="25"/>
      <c r="X346" s="3"/>
      <c r="Y346" s="162"/>
      <c r="Z346" s="153"/>
      <c r="AA346" s="153"/>
      <c r="AB346" s="154"/>
      <c r="AC346" s="155"/>
      <c r="AD346" s="19"/>
    </row>
    <row r="347" spans="1:30" ht="12.75" hidden="1">
      <c r="A347" s="27"/>
      <c r="B347" s="27"/>
      <c r="C347" s="27"/>
      <c r="D347" s="27"/>
      <c r="E347" s="24"/>
      <c r="F347" s="26"/>
      <c r="G347" s="36"/>
      <c r="H347" s="24"/>
      <c r="I347" s="22"/>
      <c r="J347" s="23"/>
      <c r="K347" s="36"/>
      <c r="L347" s="24"/>
      <c r="M347" s="37"/>
      <c r="N347" s="29"/>
      <c r="O347" s="24"/>
      <c r="P347" s="24"/>
      <c r="Q347" s="28"/>
      <c r="R347" s="24"/>
      <c r="S347" s="24"/>
      <c r="T347" s="24"/>
      <c r="U347" s="25"/>
      <c r="V347" s="56"/>
      <c r="W347" s="25"/>
      <c r="X347" s="3"/>
      <c r="Y347" s="162"/>
      <c r="Z347" s="153"/>
      <c r="AA347" s="153"/>
      <c r="AB347" s="154"/>
      <c r="AC347" s="155"/>
      <c r="AD347" s="19"/>
    </row>
    <row r="348" spans="1:30" ht="12.75">
      <c r="A348" s="27" t="s">
        <v>103</v>
      </c>
      <c r="B348" s="27">
        <v>18</v>
      </c>
      <c r="C348" s="27">
        <v>2</v>
      </c>
      <c r="D348" s="27">
        <v>877.1</v>
      </c>
      <c r="E348" s="24"/>
      <c r="F348" s="26">
        <f>'[12]Расч по домам'!$Y$340</f>
        <v>0.6579489481853076</v>
      </c>
      <c r="G348" s="36">
        <f>'[11]Норм по домам'!$Q$345</f>
        <v>0.45289660838058937</v>
      </c>
      <c r="H348" s="24"/>
      <c r="I348" s="22">
        <f>'[14]Расч по домам'!$M$348</f>
        <v>0.07297248727193684</v>
      </c>
      <c r="J348" s="23">
        <f>'[16]Расч по домам'!$G$348</f>
        <v>0.0280884940533672</v>
      </c>
      <c r="K348" s="36">
        <v>0</v>
      </c>
      <c r="L348" s="24">
        <v>0</v>
      </c>
      <c r="M348" s="37">
        <v>0</v>
      </c>
      <c r="N348" s="29">
        <f>'[4]Расч. по домам на электр'!$P$340</f>
        <v>0.08377406211955017</v>
      </c>
      <c r="O348" s="24">
        <f>'[8]Расчет на дерат  и дез.'!$K$340</f>
        <v>0</v>
      </c>
      <c r="P348" s="24">
        <f>'[18]Расч. по домам на электр'!$P$340</f>
        <v>0.2189305666400638</v>
      </c>
      <c r="Q348" s="28">
        <v>0.5</v>
      </c>
      <c r="R348" s="24">
        <v>0</v>
      </c>
      <c r="S348" s="24">
        <f>'[25]Расч по домам на посыпку и расч'!$H$346</f>
        <v>0.01198478410146266</v>
      </c>
      <c r="T348" s="24">
        <f>'[3]Расч по домам'!$M$349</f>
        <v>0</v>
      </c>
      <c r="U348" s="25">
        <f>T348+S348+R348+Q348+P348+O348+N348+M348+L348+K348+J348+I348+H348+G348+F348+E348</f>
        <v>2.0265959507522777</v>
      </c>
      <c r="V348" s="56">
        <f>U348*1.05</f>
        <v>2.1279257482898917</v>
      </c>
      <c r="W348" s="25">
        <f>V348*1.2</f>
        <v>2.55351089794787</v>
      </c>
      <c r="X348" s="3">
        <f>U348*1.1*1.2</f>
        <v>2.6751066549930065</v>
      </c>
      <c r="Y348" s="162">
        <f t="shared" si="52"/>
        <v>2.2399218403051493</v>
      </c>
      <c r="Z348" s="153">
        <f aca="true" t="shared" si="56" ref="Z348:Z394">W348*D348</f>
        <v>2239.684408590077</v>
      </c>
      <c r="AA348" s="153">
        <f aca="true" t="shared" si="57" ref="AA348:AA394">V348*D348</f>
        <v>1866.403673825064</v>
      </c>
      <c r="AB348" s="154">
        <f aca="true" t="shared" si="58" ref="AB348:AB407">(F348+G348+I348+J348+N348+O348+P348+Q348+S348+T348)*1.05*1.2</f>
        <v>2.5535108979478705</v>
      </c>
      <c r="AC348" s="155">
        <f aca="true" t="shared" si="59" ref="AC348:AC407">U348*D348</f>
        <v>1777.5273084048229</v>
      </c>
      <c r="AD348" s="19">
        <f aca="true" t="shared" si="60" ref="AD348:AD407">W348*1.05</f>
        <v>2.6811864428452634</v>
      </c>
    </row>
    <row r="349" spans="1:30" ht="12.75">
      <c r="A349" s="27" t="s">
        <v>103</v>
      </c>
      <c r="B349" s="27">
        <v>20</v>
      </c>
      <c r="C349" s="27">
        <v>2</v>
      </c>
      <c r="D349" s="27">
        <v>876</v>
      </c>
      <c r="E349" s="24"/>
      <c r="F349" s="26">
        <f>'[12]Расч по домам'!$Y$341</f>
        <v>0.6381075231082162</v>
      </c>
      <c r="G349" s="36">
        <f>'[11]Норм по домам'!$Q$346</f>
        <v>0.45289660838058926</v>
      </c>
      <c r="H349" s="24"/>
      <c r="I349" s="22">
        <f>'[14]Расч по домам'!$M$349</f>
        <v>0.07297248727193682</v>
      </c>
      <c r="J349" s="23">
        <f>'[16]Расч по домам'!$G$349</f>
        <v>0.0280884940533672</v>
      </c>
      <c r="K349" s="36">
        <v>0</v>
      </c>
      <c r="L349" s="24">
        <v>0</v>
      </c>
      <c r="M349" s="37">
        <v>0</v>
      </c>
      <c r="N349" s="29">
        <f>'[4]Расч. по домам на электр'!$P$341</f>
        <v>0.08396552380877323</v>
      </c>
      <c r="O349" s="24">
        <f>'[8]Расчет на дерат  и дез.'!$K$341</f>
        <v>0</v>
      </c>
      <c r="P349" s="24">
        <f>'[18]Расч. по домам на электр'!$P$341</f>
        <v>0.2194309221803222</v>
      </c>
      <c r="Q349" s="28">
        <v>0.5</v>
      </c>
      <c r="R349" s="24">
        <v>0</v>
      </c>
      <c r="S349" s="24">
        <f>'[25]Расч по домам на посыпку и расч'!$H$347</f>
        <v>0.011984784101462658</v>
      </c>
      <c r="T349" s="24">
        <f>'[3]Расч по домам'!$M$350</f>
        <v>0</v>
      </c>
      <c r="U349" s="25">
        <f>T349+S349+R349+Q349+P349+O349+N349+M349+L349+K349+J349+I349+H349+G349+F349+E349</f>
        <v>2.0074463429046676</v>
      </c>
      <c r="V349" s="56">
        <f>U349*1.05</f>
        <v>2.107818660049901</v>
      </c>
      <c r="W349" s="25">
        <f>V349*1.2</f>
        <v>2.529382392059881</v>
      </c>
      <c r="X349" s="3">
        <f>U349*1.1*1.2</f>
        <v>2.6498291726341616</v>
      </c>
      <c r="Y349" s="162">
        <f t="shared" si="52"/>
        <v>2.2187564842630536</v>
      </c>
      <c r="Z349" s="153">
        <f t="shared" si="56"/>
        <v>2215.7389754444557</v>
      </c>
      <c r="AA349" s="153">
        <f t="shared" si="57"/>
        <v>1846.449146203713</v>
      </c>
      <c r="AB349" s="154">
        <f t="shared" si="58"/>
        <v>2.529382392059881</v>
      </c>
      <c r="AC349" s="155">
        <f t="shared" si="59"/>
        <v>1758.5229963844888</v>
      </c>
      <c r="AD349" s="19">
        <f t="shared" si="60"/>
        <v>2.6558515116628754</v>
      </c>
    </row>
    <row r="350" spans="1:30" ht="12.75">
      <c r="A350" s="27" t="s">
        <v>103</v>
      </c>
      <c r="B350" s="27">
        <v>22</v>
      </c>
      <c r="C350" s="27">
        <v>3</v>
      </c>
      <c r="D350" s="27">
        <v>561.6</v>
      </c>
      <c r="E350" s="24"/>
      <c r="F350" s="26">
        <f>'[12]Расч по домам'!$Y$342</f>
        <v>0.6510187436923078</v>
      </c>
      <c r="G350" s="36">
        <f>'[11]Норм по домам'!$Q$347</f>
        <v>0.4528966083805893</v>
      </c>
      <c r="H350" s="24"/>
      <c r="I350" s="22">
        <f>'[14]Расч по домам'!$M$350</f>
        <v>0.07297248727193685</v>
      </c>
      <c r="J350" s="23">
        <f>'[16]Расч по домам'!$G$350</f>
        <v>0.0280884940533672</v>
      </c>
      <c r="K350" s="36">
        <v>0</v>
      </c>
      <c r="L350" s="24">
        <v>0</v>
      </c>
      <c r="M350" s="37">
        <v>0</v>
      </c>
      <c r="N350" s="29">
        <f>'[4]Расч. по домам на электр'!$P$342</f>
        <v>0.0942328568621672</v>
      </c>
      <c r="O350" s="24">
        <f>'[8]Расчет на дерат  и дез.'!$K$342</f>
        <v>0.01867557993372186</v>
      </c>
      <c r="P350" s="24">
        <f>'[18]Расч. по домам на электр'!$P$342</f>
        <v>0.17096153846153844</v>
      </c>
      <c r="Q350" s="28">
        <v>0.5</v>
      </c>
      <c r="R350" s="24">
        <v>0</v>
      </c>
      <c r="S350" s="24">
        <f>'[25]Расч по домам на посыпку и расч'!$H$348</f>
        <v>0.01198478410146266</v>
      </c>
      <c r="T350" s="24">
        <f>'[3]Расч по домам'!$M$351</f>
        <v>0</v>
      </c>
      <c r="U350" s="25">
        <f>T350+S350+R350+Q350+P350+O350+N350+M350+L350+K350+J350+I350+H350+G350+F350+E350</f>
        <v>2.000831092757091</v>
      </c>
      <c r="V350" s="56">
        <f>U350*1.05</f>
        <v>2.100872647394946</v>
      </c>
      <c r="W350" s="25">
        <f>V350*1.2</f>
        <v>2.521047176873935</v>
      </c>
      <c r="X350" s="3">
        <f>U350*1.1*1.2</f>
        <v>2.6410970424393603</v>
      </c>
      <c r="Y350" s="162">
        <f t="shared" si="52"/>
        <v>2.21144489199468</v>
      </c>
      <c r="Z350" s="153">
        <f t="shared" si="56"/>
        <v>1415.820094532402</v>
      </c>
      <c r="AA350" s="153">
        <f t="shared" si="57"/>
        <v>1179.8500787770017</v>
      </c>
      <c r="AB350" s="154">
        <f t="shared" si="58"/>
        <v>2.5210471768739358</v>
      </c>
      <c r="AC350" s="155">
        <f t="shared" si="59"/>
        <v>1123.6667416923824</v>
      </c>
      <c r="AD350" s="19">
        <f t="shared" si="60"/>
        <v>2.647099535717632</v>
      </c>
    </row>
    <row r="351" spans="1:30" ht="12.75" hidden="1">
      <c r="A351" s="27"/>
      <c r="B351" s="27"/>
      <c r="C351" s="27"/>
      <c r="D351" s="27"/>
      <c r="E351" s="24"/>
      <c r="F351" s="26"/>
      <c r="G351" s="36"/>
      <c r="H351" s="24"/>
      <c r="I351" s="22"/>
      <c r="J351" s="23"/>
      <c r="K351" s="36"/>
      <c r="L351" s="24"/>
      <c r="M351" s="37"/>
      <c r="N351" s="29"/>
      <c r="O351" s="24"/>
      <c r="P351" s="24"/>
      <c r="Q351" s="28"/>
      <c r="R351" s="24"/>
      <c r="S351" s="24"/>
      <c r="T351" s="24"/>
      <c r="U351" s="25"/>
      <c r="V351" s="56"/>
      <c r="W351" s="25"/>
      <c r="X351" s="3"/>
      <c r="Y351" s="162"/>
      <c r="Z351" s="153"/>
      <c r="AA351" s="153"/>
      <c r="AB351" s="154"/>
      <c r="AC351" s="155"/>
      <c r="AD351" s="19"/>
    </row>
    <row r="352" spans="1:30" ht="12.75" hidden="1">
      <c r="A352" s="27"/>
      <c r="B352" s="27"/>
      <c r="C352" s="27"/>
      <c r="D352" s="27"/>
      <c r="E352" s="24"/>
      <c r="F352" s="26"/>
      <c r="G352" s="36"/>
      <c r="H352" s="24"/>
      <c r="I352" s="22"/>
      <c r="J352" s="23"/>
      <c r="K352" s="36"/>
      <c r="L352" s="24"/>
      <c r="M352" s="37"/>
      <c r="N352" s="29"/>
      <c r="O352" s="24"/>
      <c r="P352" s="24"/>
      <c r="Q352" s="28"/>
      <c r="R352" s="24"/>
      <c r="S352" s="24"/>
      <c r="T352" s="24"/>
      <c r="U352" s="25"/>
      <c r="V352" s="56"/>
      <c r="W352" s="25"/>
      <c r="X352" s="3"/>
      <c r="Y352" s="162"/>
      <c r="Z352" s="153"/>
      <c r="AA352" s="153"/>
      <c r="AB352" s="154"/>
      <c r="AC352" s="155"/>
      <c r="AD352" s="19"/>
    </row>
    <row r="353" spans="1:30" ht="12.75" hidden="1">
      <c r="A353" s="27"/>
      <c r="B353" s="27"/>
      <c r="C353" s="27"/>
      <c r="D353" s="27"/>
      <c r="E353" s="24"/>
      <c r="F353" s="26"/>
      <c r="G353" s="36"/>
      <c r="H353" s="24"/>
      <c r="I353" s="22"/>
      <c r="J353" s="23"/>
      <c r="K353" s="36"/>
      <c r="L353" s="24"/>
      <c r="M353" s="37"/>
      <c r="N353" s="29"/>
      <c r="O353" s="24"/>
      <c r="P353" s="24"/>
      <c r="Q353" s="28"/>
      <c r="R353" s="24"/>
      <c r="S353" s="24"/>
      <c r="T353" s="24"/>
      <c r="U353" s="25"/>
      <c r="V353" s="56"/>
      <c r="W353" s="25"/>
      <c r="X353" s="3"/>
      <c r="Y353" s="162"/>
      <c r="Z353" s="153"/>
      <c r="AA353" s="153"/>
      <c r="AB353" s="154"/>
      <c r="AC353" s="155"/>
      <c r="AD353" s="19"/>
    </row>
    <row r="354" spans="1:30" ht="12.75" hidden="1">
      <c r="A354" s="27"/>
      <c r="B354" s="27"/>
      <c r="C354" s="27"/>
      <c r="D354" s="27"/>
      <c r="E354" s="24"/>
      <c r="F354" s="26"/>
      <c r="G354" s="36"/>
      <c r="H354" s="24"/>
      <c r="I354" s="22"/>
      <c r="J354" s="23"/>
      <c r="K354" s="36"/>
      <c r="L354" s="24"/>
      <c r="M354" s="37"/>
      <c r="N354" s="29"/>
      <c r="O354" s="24"/>
      <c r="P354" s="24"/>
      <c r="Q354" s="28"/>
      <c r="R354" s="24"/>
      <c r="S354" s="24"/>
      <c r="T354" s="24"/>
      <c r="U354" s="25"/>
      <c r="V354" s="56"/>
      <c r="W354" s="25"/>
      <c r="X354" s="3"/>
      <c r="Y354" s="162"/>
      <c r="Z354" s="153"/>
      <c r="AA354" s="153"/>
      <c r="AB354" s="154"/>
      <c r="AC354" s="155"/>
      <c r="AD354" s="19"/>
    </row>
    <row r="355" spans="1:30" ht="12.75" hidden="1">
      <c r="A355" s="27"/>
      <c r="B355" s="27"/>
      <c r="C355" s="27"/>
      <c r="D355" s="27"/>
      <c r="E355" s="24"/>
      <c r="F355" s="26"/>
      <c r="G355" s="36"/>
      <c r="H355" s="24"/>
      <c r="I355" s="22"/>
      <c r="J355" s="23"/>
      <c r="K355" s="36"/>
      <c r="L355" s="24"/>
      <c r="M355" s="37"/>
      <c r="N355" s="29"/>
      <c r="O355" s="24"/>
      <c r="P355" s="24"/>
      <c r="Q355" s="28"/>
      <c r="R355" s="24"/>
      <c r="S355" s="24"/>
      <c r="T355" s="24"/>
      <c r="U355" s="25"/>
      <c r="V355" s="56"/>
      <c r="W355" s="25"/>
      <c r="X355" s="3"/>
      <c r="Y355" s="162"/>
      <c r="Z355" s="153"/>
      <c r="AA355" s="153"/>
      <c r="AB355" s="154"/>
      <c r="AC355" s="155"/>
      <c r="AD355" s="19"/>
    </row>
    <row r="356" spans="1:30" ht="12.75" hidden="1">
      <c r="A356" s="27"/>
      <c r="B356" s="27"/>
      <c r="C356" s="27"/>
      <c r="D356" s="27"/>
      <c r="E356" s="24"/>
      <c r="F356" s="26"/>
      <c r="G356" s="36"/>
      <c r="H356" s="24"/>
      <c r="I356" s="22"/>
      <c r="J356" s="23"/>
      <c r="K356" s="36"/>
      <c r="L356" s="24"/>
      <c r="M356" s="37"/>
      <c r="N356" s="29"/>
      <c r="O356" s="24"/>
      <c r="P356" s="24"/>
      <c r="Q356" s="28"/>
      <c r="R356" s="24"/>
      <c r="S356" s="24"/>
      <c r="T356" s="24"/>
      <c r="U356" s="25"/>
      <c r="V356" s="56"/>
      <c r="W356" s="25"/>
      <c r="X356" s="3"/>
      <c r="Y356" s="162"/>
      <c r="Z356" s="153"/>
      <c r="AA356" s="153"/>
      <c r="AB356" s="154"/>
      <c r="AC356" s="155"/>
      <c r="AD356" s="19"/>
    </row>
    <row r="357" spans="1:30" ht="12.75" hidden="1">
      <c r="A357" s="27"/>
      <c r="B357" s="27"/>
      <c r="C357" s="27"/>
      <c r="D357" s="27"/>
      <c r="E357" s="24"/>
      <c r="F357" s="26"/>
      <c r="G357" s="36"/>
      <c r="H357" s="24"/>
      <c r="I357" s="22"/>
      <c r="J357" s="23"/>
      <c r="K357" s="36"/>
      <c r="L357" s="24"/>
      <c r="M357" s="37"/>
      <c r="N357" s="29"/>
      <c r="O357" s="24"/>
      <c r="P357" s="24"/>
      <c r="Q357" s="28"/>
      <c r="R357" s="24"/>
      <c r="S357" s="24"/>
      <c r="T357" s="24"/>
      <c r="U357" s="25"/>
      <c r="V357" s="56"/>
      <c r="W357" s="25"/>
      <c r="X357" s="3"/>
      <c r="Y357" s="162"/>
      <c r="Z357" s="153"/>
      <c r="AA357" s="153"/>
      <c r="AB357" s="154"/>
      <c r="AC357" s="155"/>
      <c r="AD357" s="19"/>
    </row>
    <row r="358" spans="1:30" ht="12.75" hidden="1">
      <c r="A358" s="27"/>
      <c r="B358" s="27"/>
      <c r="C358" s="27"/>
      <c r="D358" s="27"/>
      <c r="E358" s="24"/>
      <c r="F358" s="26"/>
      <c r="G358" s="36"/>
      <c r="H358" s="24"/>
      <c r="I358" s="22"/>
      <c r="J358" s="23"/>
      <c r="K358" s="36"/>
      <c r="L358" s="24"/>
      <c r="M358" s="37"/>
      <c r="N358" s="29"/>
      <c r="O358" s="24"/>
      <c r="P358" s="24"/>
      <c r="Q358" s="28"/>
      <c r="R358" s="24"/>
      <c r="S358" s="24"/>
      <c r="T358" s="24"/>
      <c r="U358" s="25"/>
      <c r="V358" s="56"/>
      <c r="W358" s="25"/>
      <c r="X358" s="3"/>
      <c r="Y358" s="162"/>
      <c r="Z358" s="153"/>
      <c r="AA358" s="153"/>
      <c r="AB358" s="154"/>
      <c r="AC358" s="155"/>
      <c r="AD358" s="19"/>
    </row>
    <row r="359" spans="1:30" ht="12.75" hidden="1">
      <c r="A359" s="27"/>
      <c r="B359" s="27"/>
      <c r="C359" s="27"/>
      <c r="D359" s="27"/>
      <c r="E359" s="24"/>
      <c r="F359" s="26"/>
      <c r="G359" s="36"/>
      <c r="H359" s="24"/>
      <c r="I359" s="22"/>
      <c r="J359" s="23"/>
      <c r="K359" s="36"/>
      <c r="L359" s="24"/>
      <c r="M359" s="37"/>
      <c r="N359" s="29"/>
      <c r="O359" s="24"/>
      <c r="P359" s="24"/>
      <c r="Q359" s="28"/>
      <c r="R359" s="24"/>
      <c r="S359" s="24"/>
      <c r="T359" s="24"/>
      <c r="U359" s="25"/>
      <c r="V359" s="56"/>
      <c r="W359" s="25"/>
      <c r="X359" s="3"/>
      <c r="Y359" s="162"/>
      <c r="Z359" s="153"/>
      <c r="AA359" s="153"/>
      <c r="AB359" s="154"/>
      <c r="AC359" s="155"/>
      <c r="AD359" s="19"/>
    </row>
    <row r="360" spans="1:30" ht="12.75" hidden="1">
      <c r="A360" s="27"/>
      <c r="B360" s="27"/>
      <c r="C360" s="27"/>
      <c r="D360" s="27"/>
      <c r="E360" s="24"/>
      <c r="F360" s="26"/>
      <c r="G360" s="36"/>
      <c r="H360" s="24"/>
      <c r="I360" s="22"/>
      <c r="J360" s="23"/>
      <c r="K360" s="36"/>
      <c r="L360" s="24"/>
      <c r="M360" s="37"/>
      <c r="N360" s="29"/>
      <c r="O360" s="24"/>
      <c r="P360" s="129"/>
      <c r="Q360" s="28"/>
      <c r="R360" s="24"/>
      <c r="S360" s="24"/>
      <c r="T360" s="24"/>
      <c r="U360" s="25"/>
      <c r="V360" s="56"/>
      <c r="W360" s="25"/>
      <c r="X360" s="3"/>
      <c r="Y360" s="162"/>
      <c r="Z360" s="153"/>
      <c r="AA360" s="153"/>
      <c r="AB360" s="154"/>
      <c r="AC360" s="155"/>
      <c r="AD360" s="19"/>
    </row>
    <row r="361" spans="1:30" ht="12.75" hidden="1">
      <c r="A361" s="27"/>
      <c r="B361" s="27"/>
      <c r="C361" s="27"/>
      <c r="D361" s="27"/>
      <c r="E361" s="24"/>
      <c r="F361" s="26"/>
      <c r="G361" s="36"/>
      <c r="H361" s="24"/>
      <c r="I361" s="22"/>
      <c r="J361" s="23"/>
      <c r="K361" s="36"/>
      <c r="L361" s="24"/>
      <c r="M361" s="37"/>
      <c r="N361" s="29"/>
      <c r="O361" s="24"/>
      <c r="P361" s="24"/>
      <c r="Q361" s="28"/>
      <c r="R361" s="24"/>
      <c r="S361" s="24"/>
      <c r="T361" s="24"/>
      <c r="U361" s="25"/>
      <c r="V361" s="56"/>
      <c r="W361" s="25"/>
      <c r="X361" s="3"/>
      <c r="Y361" s="162"/>
      <c r="Z361" s="153"/>
      <c r="AA361" s="153"/>
      <c r="AB361" s="154"/>
      <c r="AC361" s="155"/>
      <c r="AD361" s="19"/>
    </row>
    <row r="362" spans="1:30" ht="12.75" hidden="1">
      <c r="A362" s="27"/>
      <c r="B362" s="27"/>
      <c r="C362" s="27"/>
      <c r="D362" s="27"/>
      <c r="E362" s="24"/>
      <c r="F362" s="26"/>
      <c r="G362" s="36"/>
      <c r="H362" s="24"/>
      <c r="I362" s="22"/>
      <c r="J362" s="23"/>
      <c r="K362" s="36"/>
      <c r="L362" s="24"/>
      <c r="M362" s="37"/>
      <c r="N362" s="29"/>
      <c r="O362" s="24"/>
      <c r="P362" s="24"/>
      <c r="Q362" s="28"/>
      <c r="R362" s="24"/>
      <c r="S362" s="24"/>
      <c r="T362" s="24"/>
      <c r="U362" s="25"/>
      <c r="V362" s="56"/>
      <c r="W362" s="25"/>
      <c r="X362" s="3"/>
      <c r="Y362" s="162"/>
      <c r="Z362" s="153"/>
      <c r="AA362" s="153"/>
      <c r="AB362" s="154"/>
      <c r="AC362" s="155"/>
      <c r="AD362" s="19"/>
    </row>
    <row r="363" spans="1:30" ht="12.75">
      <c r="A363" s="27" t="s">
        <v>92</v>
      </c>
      <c r="B363" s="27">
        <v>6</v>
      </c>
      <c r="C363" s="27">
        <v>5</v>
      </c>
      <c r="D363" s="27">
        <v>3468.86</v>
      </c>
      <c r="E363" s="24"/>
      <c r="F363" s="26">
        <f>'[12]Расч по домам'!$Y$355</f>
        <v>0.513185555142996</v>
      </c>
      <c r="G363" s="36">
        <f>'[11]Норм по домам'!$Q$360</f>
        <v>0.45289660838058937</v>
      </c>
      <c r="H363" s="24"/>
      <c r="I363" s="22">
        <f>'[14]Расч по домам'!$M$363</f>
        <v>0.07297248727193684</v>
      </c>
      <c r="J363" s="23">
        <f>'[16]Расч по домам'!$G$363</f>
        <v>0.0280884940533672</v>
      </c>
      <c r="K363" s="36">
        <v>0</v>
      </c>
      <c r="L363" s="24">
        <v>0</v>
      </c>
      <c r="M363" s="37">
        <v>0</v>
      </c>
      <c r="N363" s="29">
        <f>'[4]Расч. по домам на электр'!$P$355</f>
        <v>0.13544829443006529</v>
      </c>
      <c r="O363" s="24">
        <f>'[8]Расчет на дерат  и дез.'!$K$355</f>
        <v>0</v>
      </c>
      <c r="P363" s="24">
        <f>'[18]Расч. по домам на электр'!$P$355</f>
        <v>0.2215704148156695</v>
      </c>
      <c r="Q363" s="28">
        <v>0.5</v>
      </c>
      <c r="R363" s="24">
        <v>0</v>
      </c>
      <c r="S363" s="24">
        <f>'[25]Расч по домам на посыпку и расч'!$H$361</f>
        <v>0.01198478410146266</v>
      </c>
      <c r="T363" s="24">
        <f>'[3]Расч по домам'!$M$364</f>
        <v>0.08124022385045866</v>
      </c>
      <c r="U363" s="25">
        <f>T363+S363+R363+Q363+P363+O363+N363+M363+L363+K363+J363+I363+H363+G363+F363+E363</f>
        <v>2.0173868620465454</v>
      </c>
      <c r="V363" s="56">
        <f>U363*1.05</f>
        <v>2.1182562051488727</v>
      </c>
      <c r="W363" s="25">
        <f>V363*1.2</f>
        <v>2.541907446178647</v>
      </c>
      <c r="X363" s="3">
        <f>U363*1.1*1.2</f>
        <v>2.66295065790144</v>
      </c>
      <c r="Y363" s="162">
        <f t="shared" si="52"/>
        <v>2.2297433738409187</v>
      </c>
      <c r="Z363" s="153">
        <f t="shared" si="56"/>
        <v>8817.521063751263</v>
      </c>
      <c r="AA363" s="153">
        <f t="shared" si="57"/>
        <v>7347.934219792719</v>
      </c>
      <c r="AB363" s="154">
        <f t="shared" si="58"/>
        <v>2.541907446178647</v>
      </c>
      <c r="AC363" s="155">
        <f t="shared" si="59"/>
        <v>6998.03259027878</v>
      </c>
      <c r="AD363" s="19">
        <f t="shared" si="60"/>
        <v>2.6690028184875794</v>
      </c>
    </row>
    <row r="364" spans="1:30" ht="12.75" hidden="1">
      <c r="A364" s="27"/>
      <c r="B364" s="27"/>
      <c r="C364" s="27"/>
      <c r="D364" s="27"/>
      <c r="E364" s="24"/>
      <c r="F364" s="26"/>
      <c r="G364" s="36"/>
      <c r="H364" s="24"/>
      <c r="I364" s="22"/>
      <c r="J364" s="23"/>
      <c r="K364" s="36"/>
      <c r="L364" s="24"/>
      <c r="M364" s="37"/>
      <c r="N364" s="29"/>
      <c r="O364" s="24"/>
      <c r="P364" s="24"/>
      <c r="Q364" s="28"/>
      <c r="R364" s="24"/>
      <c r="S364" s="24"/>
      <c r="T364" s="24"/>
      <c r="U364" s="25"/>
      <c r="V364" s="56"/>
      <c r="W364" s="25"/>
      <c r="X364" s="3"/>
      <c r="Y364" s="162">
        <f t="shared" si="52"/>
        <v>0</v>
      </c>
      <c r="Z364" s="153">
        <f t="shared" si="56"/>
        <v>0</v>
      </c>
      <c r="AA364" s="153">
        <f t="shared" si="57"/>
        <v>0</v>
      </c>
      <c r="AB364" s="154">
        <f t="shared" si="58"/>
        <v>0</v>
      </c>
      <c r="AC364" s="155">
        <f t="shared" si="59"/>
        <v>0</v>
      </c>
      <c r="AD364" s="19">
        <f t="shared" si="60"/>
        <v>0</v>
      </c>
    </row>
    <row r="365" spans="1:30" ht="12.75" hidden="1">
      <c r="A365" s="27"/>
      <c r="B365" s="27"/>
      <c r="C365" s="27"/>
      <c r="D365" s="27"/>
      <c r="E365" s="24"/>
      <c r="F365" s="26"/>
      <c r="G365" s="36"/>
      <c r="H365" s="24"/>
      <c r="I365" s="22"/>
      <c r="J365" s="23"/>
      <c r="K365" s="36"/>
      <c r="L365" s="24"/>
      <c r="M365" s="37"/>
      <c r="N365" s="29"/>
      <c r="O365" s="24"/>
      <c r="P365" s="24"/>
      <c r="Q365" s="28"/>
      <c r="R365" s="24"/>
      <c r="S365" s="24"/>
      <c r="T365" s="24"/>
      <c r="U365" s="25"/>
      <c r="V365" s="56"/>
      <c r="W365" s="25"/>
      <c r="X365" s="3">
        <f aca="true" t="shared" si="61" ref="X365:X376">U365*1.1*1.2</f>
        <v>0</v>
      </c>
      <c r="Y365" s="162">
        <f t="shared" si="52"/>
        <v>0</v>
      </c>
      <c r="Z365" s="153">
        <f t="shared" si="56"/>
        <v>0</v>
      </c>
      <c r="AA365" s="153">
        <f t="shared" si="57"/>
        <v>0</v>
      </c>
      <c r="AB365" s="154">
        <f t="shared" si="58"/>
        <v>0</v>
      </c>
      <c r="AC365" s="155">
        <f t="shared" si="59"/>
        <v>0</v>
      </c>
      <c r="AD365" s="19">
        <f t="shared" si="60"/>
        <v>0</v>
      </c>
    </row>
    <row r="366" spans="1:30" ht="12.75">
      <c r="A366" s="27" t="s">
        <v>136</v>
      </c>
      <c r="B366" s="27">
        <v>57</v>
      </c>
      <c r="C366" s="27">
        <v>5</v>
      </c>
      <c r="D366" s="27">
        <v>3163.6</v>
      </c>
      <c r="E366" s="24"/>
      <c r="F366" s="26">
        <f>'[12]Расч по домам'!$Y$358</f>
        <v>0.5420593867779323</v>
      </c>
      <c r="G366" s="36">
        <f>'[11]Норм по домам'!$Q$363</f>
        <v>0.4177095116063957</v>
      </c>
      <c r="H366" s="24"/>
      <c r="I366" s="22">
        <f>'[14]Расч по домам'!$M$366</f>
        <v>0.07297248727193684</v>
      </c>
      <c r="J366" s="23">
        <f>'[16]Расч по домам'!$G$366</f>
        <v>0.0280884940533672</v>
      </c>
      <c r="K366" s="36">
        <v>0</v>
      </c>
      <c r="L366" s="24">
        <v>0</v>
      </c>
      <c r="M366" s="37">
        <v>0</v>
      </c>
      <c r="N366" s="29">
        <f>'[4]Расч. по домам на электр'!$P$358</f>
        <v>0.14842112070782157</v>
      </c>
      <c r="O366" s="24">
        <f>'[8]Расчет на дерат  и дез.'!$K$358</f>
        <v>0</v>
      </c>
      <c r="P366" s="24">
        <f>'[18]Расч. по домам на электр'!$P$358</f>
        <v>0.24279175622708304</v>
      </c>
      <c r="Q366" s="28">
        <v>0.5</v>
      </c>
      <c r="R366" s="24">
        <v>0</v>
      </c>
      <c r="S366" s="24">
        <f>'[25]Расч по домам на посыпку и расч'!$H$361</f>
        <v>0.01198478410146266</v>
      </c>
      <c r="T366" s="24">
        <f>'[3]Расч по домам'!$M$367</f>
        <v>0.08902116576052599</v>
      </c>
      <c r="U366" s="25">
        <f>T366+S366+R366+Q366+P366+O366+N366+M366+L366+K366+J366+I366+H366+G366+F366+E366</f>
        <v>2.0530487065065253</v>
      </c>
      <c r="V366" s="56">
        <f aca="true" t="shared" si="62" ref="V366:V374">U366*1.05</f>
        <v>2.1557011418318517</v>
      </c>
      <c r="W366" s="25">
        <f aca="true" t="shared" si="63" ref="W366:W374">V366*1.2</f>
        <v>2.586841370198222</v>
      </c>
      <c r="X366" s="3">
        <f t="shared" si="61"/>
        <v>2.7100242925886135</v>
      </c>
      <c r="Y366" s="162">
        <f t="shared" si="52"/>
        <v>2.269159096665107</v>
      </c>
      <c r="Z366" s="153">
        <f t="shared" si="56"/>
        <v>8183.731358759095</v>
      </c>
      <c r="AA366" s="153">
        <f t="shared" si="57"/>
        <v>6819.776132299246</v>
      </c>
      <c r="AB366" s="154">
        <f t="shared" si="58"/>
        <v>2.5868413701982225</v>
      </c>
      <c r="AC366" s="155">
        <f t="shared" si="59"/>
        <v>6495.024887904043</v>
      </c>
      <c r="AD366" s="19">
        <f t="shared" si="60"/>
        <v>2.7161834387081334</v>
      </c>
    </row>
    <row r="367" spans="1:30" ht="1.5" customHeight="1">
      <c r="A367" s="27"/>
      <c r="B367" s="27"/>
      <c r="C367" s="27"/>
      <c r="D367" s="27"/>
      <c r="E367" s="24"/>
      <c r="F367" s="26"/>
      <c r="G367" s="36"/>
      <c r="H367" s="24"/>
      <c r="I367" s="22"/>
      <c r="J367" s="23"/>
      <c r="K367" s="36"/>
      <c r="L367" s="24"/>
      <c r="M367" s="37"/>
      <c r="N367" s="29"/>
      <c r="O367" s="24"/>
      <c r="P367" s="24"/>
      <c r="Q367" s="28"/>
      <c r="R367" s="24"/>
      <c r="S367" s="24"/>
      <c r="T367" s="24"/>
      <c r="U367" s="25"/>
      <c r="V367" s="56">
        <f t="shared" si="62"/>
        <v>0</v>
      </c>
      <c r="W367" s="25">
        <f t="shared" si="63"/>
        <v>0</v>
      </c>
      <c r="X367" s="3">
        <f t="shared" si="61"/>
        <v>0</v>
      </c>
      <c r="Y367" s="162">
        <f t="shared" si="52"/>
        <v>0</v>
      </c>
      <c r="Z367" s="153">
        <f t="shared" si="56"/>
        <v>0</v>
      </c>
      <c r="AA367" s="153">
        <f t="shared" si="57"/>
        <v>0</v>
      </c>
      <c r="AB367" s="154">
        <f t="shared" si="58"/>
        <v>0</v>
      </c>
      <c r="AC367" s="155">
        <f t="shared" si="59"/>
        <v>0</v>
      </c>
      <c r="AD367" s="19">
        <f t="shared" si="60"/>
        <v>0</v>
      </c>
    </row>
    <row r="368" spans="1:30" ht="12.75" hidden="1">
      <c r="A368" s="27"/>
      <c r="B368" s="27"/>
      <c r="C368" s="27"/>
      <c r="D368" s="27"/>
      <c r="E368" s="24"/>
      <c r="F368" s="26"/>
      <c r="G368" s="36"/>
      <c r="H368" s="24"/>
      <c r="I368" s="22"/>
      <c r="J368" s="23"/>
      <c r="K368" s="36"/>
      <c r="L368" s="24"/>
      <c r="M368" s="37"/>
      <c r="N368" s="29"/>
      <c r="O368" s="24"/>
      <c r="P368" s="24"/>
      <c r="Q368" s="28"/>
      <c r="R368" s="24"/>
      <c r="S368" s="24"/>
      <c r="T368" s="24"/>
      <c r="U368" s="25"/>
      <c r="V368" s="56">
        <f t="shared" si="62"/>
        <v>0</v>
      </c>
      <c r="W368" s="25">
        <f t="shared" si="63"/>
        <v>0</v>
      </c>
      <c r="X368" s="3">
        <f t="shared" si="61"/>
        <v>0</v>
      </c>
      <c r="Y368" s="162">
        <f t="shared" si="52"/>
        <v>0</v>
      </c>
      <c r="Z368" s="153">
        <f t="shared" si="56"/>
        <v>0</v>
      </c>
      <c r="AA368" s="153">
        <f t="shared" si="57"/>
        <v>0</v>
      </c>
      <c r="AB368" s="154">
        <f t="shared" si="58"/>
        <v>0</v>
      </c>
      <c r="AC368" s="155">
        <f t="shared" si="59"/>
        <v>0</v>
      </c>
      <c r="AD368" s="19">
        <f t="shared" si="60"/>
        <v>0</v>
      </c>
    </row>
    <row r="369" spans="1:30" ht="12.75" hidden="1">
      <c r="A369" s="27"/>
      <c r="B369" s="27"/>
      <c r="C369" s="27"/>
      <c r="D369" s="27"/>
      <c r="E369" s="24"/>
      <c r="F369" s="26"/>
      <c r="G369" s="36"/>
      <c r="H369" s="24"/>
      <c r="I369" s="22"/>
      <c r="J369" s="23"/>
      <c r="K369" s="36"/>
      <c r="L369" s="24"/>
      <c r="M369" s="37"/>
      <c r="N369" s="29"/>
      <c r="O369" s="24"/>
      <c r="P369" s="24"/>
      <c r="Q369" s="28"/>
      <c r="R369" s="24"/>
      <c r="S369" s="24"/>
      <c r="T369" s="24"/>
      <c r="U369" s="25"/>
      <c r="V369" s="56">
        <f t="shared" si="62"/>
        <v>0</v>
      </c>
      <c r="W369" s="25">
        <f t="shared" si="63"/>
        <v>0</v>
      </c>
      <c r="X369" s="3">
        <f t="shared" si="61"/>
        <v>0</v>
      </c>
      <c r="Y369" s="162">
        <f t="shared" si="52"/>
        <v>0</v>
      </c>
      <c r="Z369" s="153">
        <f t="shared" si="56"/>
        <v>0</v>
      </c>
      <c r="AA369" s="153">
        <f t="shared" si="57"/>
        <v>0</v>
      </c>
      <c r="AB369" s="154">
        <f t="shared" si="58"/>
        <v>0</v>
      </c>
      <c r="AC369" s="155">
        <f t="shared" si="59"/>
        <v>0</v>
      </c>
      <c r="AD369" s="19">
        <f t="shared" si="60"/>
        <v>0</v>
      </c>
    </row>
    <row r="370" spans="1:30" ht="12.75" hidden="1">
      <c r="A370" s="27"/>
      <c r="B370" s="27"/>
      <c r="C370" s="27"/>
      <c r="D370" s="27"/>
      <c r="E370" s="24"/>
      <c r="F370" s="26"/>
      <c r="G370" s="36"/>
      <c r="H370" s="24"/>
      <c r="I370" s="22"/>
      <c r="J370" s="23"/>
      <c r="K370" s="36"/>
      <c r="L370" s="24"/>
      <c r="M370" s="37"/>
      <c r="N370" s="29"/>
      <c r="O370" s="24"/>
      <c r="P370" s="24"/>
      <c r="Q370" s="28"/>
      <c r="R370" s="24"/>
      <c r="S370" s="24"/>
      <c r="T370" s="24"/>
      <c r="U370" s="25"/>
      <c r="V370" s="56">
        <f t="shared" si="62"/>
        <v>0</v>
      </c>
      <c r="W370" s="25">
        <f t="shared" si="63"/>
        <v>0</v>
      </c>
      <c r="X370" s="3">
        <f t="shared" si="61"/>
        <v>0</v>
      </c>
      <c r="Y370" s="162">
        <f t="shared" si="52"/>
        <v>0</v>
      </c>
      <c r="Z370" s="153">
        <f t="shared" si="56"/>
        <v>0</v>
      </c>
      <c r="AA370" s="153">
        <f t="shared" si="57"/>
        <v>0</v>
      </c>
      <c r="AB370" s="154">
        <f t="shared" si="58"/>
        <v>0</v>
      </c>
      <c r="AC370" s="155">
        <f t="shared" si="59"/>
        <v>0</v>
      </c>
      <c r="AD370" s="19">
        <f t="shared" si="60"/>
        <v>0</v>
      </c>
    </row>
    <row r="371" spans="1:30" ht="12.75">
      <c r="A371" s="27" t="s">
        <v>108</v>
      </c>
      <c r="B371" s="27">
        <v>2</v>
      </c>
      <c r="C371" s="27">
        <v>5</v>
      </c>
      <c r="D371" s="27">
        <v>1724.4</v>
      </c>
      <c r="E371" s="24"/>
      <c r="F371" s="26">
        <f>'[12]Расч по домам'!$Y$363</f>
        <v>0.5109091976803525</v>
      </c>
      <c r="G371" s="36">
        <f>'[11]Норм по домам'!$Q$368</f>
        <v>0.41770951160639574</v>
      </c>
      <c r="H371" s="24"/>
      <c r="I371" s="22">
        <f>'[14]Расч по домам'!$M$371</f>
        <v>0.07297248727193684</v>
      </c>
      <c r="J371" s="23">
        <f>'[16]Расч по домам'!$G$371</f>
        <v>0.0280884940533672</v>
      </c>
      <c r="K371" s="36">
        <v>0</v>
      </c>
      <c r="L371" s="24">
        <v>0</v>
      </c>
      <c r="M371" s="37">
        <v>0</v>
      </c>
      <c r="N371" s="29">
        <f>'[4]Расч. по домам на электр'!$P$363</f>
        <v>0.04459226197617962</v>
      </c>
      <c r="O371" s="24">
        <f>'[8]Расчет на дерат  и дез.'!$K$363</f>
        <v>0</v>
      </c>
      <c r="P371" s="24">
        <f>'[18]Расч. по домам на электр'!$P$363</f>
        <v>0.22271398747390392</v>
      </c>
      <c r="Q371" s="28">
        <v>0.5</v>
      </c>
      <c r="R371" s="24">
        <v>0</v>
      </c>
      <c r="S371" s="24">
        <f>'[25]Расч по домам на посыпку и расч'!$H$361</f>
        <v>0.01198478410146266</v>
      </c>
      <c r="T371" s="24">
        <f>'[3]Расч по домам'!$M$372</f>
        <v>0.0816595221526328</v>
      </c>
      <c r="U371" s="25">
        <f>T371+S371+R371+Q371+P371+O371+N371+M371+L371+K371+J371+I371+H371+G371+F371+E371</f>
        <v>1.8906302463162312</v>
      </c>
      <c r="V371" s="56">
        <f t="shared" si="62"/>
        <v>1.985161758632043</v>
      </c>
      <c r="W371" s="25">
        <f t="shared" si="63"/>
        <v>2.3821941103584514</v>
      </c>
      <c r="X371" s="3">
        <f t="shared" si="61"/>
        <v>2.4956319251374253</v>
      </c>
      <c r="Y371" s="162">
        <f t="shared" si="52"/>
        <v>2.089643956454782</v>
      </c>
      <c r="Z371" s="153">
        <f t="shared" si="56"/>
        <v>4107.855523902113</v>
      </c>
      <c r="AA371" s="153">
        <f t="shared" si="57"/>
        <v>3423.212936585095</v>
      </c>
      <c r="AB371" s="154">
        <f t="shared" si="58"/>
        <v>2.3821941103584514</v>
      </c>
      <c r="AC371" s="155">
        <f t="shared" si="59"/>
        <v>3260.2027967477093</v>
      </c>
      <c r="AD371" s="19">
        <f t="shared" si="60"/>
        <v>2.501303815876374</v>
      </c>
    </row>
    <row r="372" spans="1:30" ht="12.75">
      <c r="A372" s="27" t="s">
        <v>108</v>
      </c>
      <c r="B372" s="27">
        <v>6</v>
      </c>
      <c r="C372" s="27">
        <v>5</v>
      </c>
      <c r="D372" s="27">
        <v>1675.4</v>
      </c>
      <c r="E372" s="24"/>
      <c r="F372" s="26">
        <f>'[12]Расч по домам'!$Y$364</f>
        <v>0.5945624028490708</v>
      </c>
      <c r="G372" s="36">
        <f>'[11]Норм по домам'!$Q$369</f>
        <v>0.45289660838058926</v>
      </c>
      <c r="H372" s="24"/>
      <c r="I372" s="22">
        <f>'[14]Расч по домам'!$M$372</f>
        <v>0.07297248727193682</v>
      </c>
      <c r="J372" s="23">
        <f>'[16]Расч по домам'!$G$372</f>
        <v>0.0280884940533672</v>
      </c>
      <c r="K372" s="36">
        <v>0</v>
      </c>
      <c r="L372" s="24">
        <v>0</v>
      </c>
      <c r="M372" s="37">
        <v>0</v>
      </c>
      <c r="N372" s="29">
        <f>'[4]Расч. по домам на электр'!$P$364</f>
        <v>0.041668594495876086</v>
      </c>
      <c r="O372" s="24">
        <f>'[8]Расчет на дерат  и дез.'!$K$364</f>
        <v>0.017924253846748627</v>
      </c>
      <c r="P372" s="24">
        <f>'[18]Расч. по домам на электр'!$P$364</f>
        <v>0.11461382356452188</v>
      </c>
      <c r="Q372" s="28">
        <v>0.5</v>
      </c>
      <c r="R372" s="24">
        <v>0</v>
      </c>
      <c r="S372" s="24">
        <f>'[25]Расч по домам на посыпку и расч'!$H$361</f>
        <v>0.01198478410146266</v>
      </c>
      <c r="T372" s="24">
        <f>'[3]Расч по домам'!$M$373</f>
        <v>0</v>
      </c>
      <c r="U372" s="25">
        <f>T372+S372+R372+Q372+P372+O372+N372+M372+L372+K372+J372+I372+H372+G372+F372+E372</f>
        <v>1.8347114485635734</v>
      </c>
      <c r="V372" s="56">
        <f t="shared" si="62"/>
        <v>1.9264470209917521</v>
      </c>
      <c r="W372" s="25">
        <f t="shared" si="63"/>
        <v>2.3117364251901025</v>
      </c>
      <c r="X372" s="3">
        <f t="shared" si="61"/>
        <v>2.421819112103917</v>
      </c>
      <c r="Y372" s="162">
        <f t="shared" si="52"/>
        <v>2.0278389694650025</v>
      </c>
      <c r="Z372" s="153">
        <f t="shared" si="56"/>
        <v>3873.083206763498</v>
      </c>
      <c r="AA372" s="153">
        <f t="shared" si="57"/>
        <v>3227.5693389695816</v>
      </c>
      <c r="AB372" s="154">
        <f t="shared" si="58"/>
        <v>2.311736425190102</v>
      </c>
      <c r="AC372" s="155">
        <f t="shared" si="59"/>
        <v>3073.875560923411</v>
      </c>
      <c r="AD372" s="19">
        <f t="shared" si="60"/>
        <v>2.4273232464496077</v>
      </c>
    </row>
    <row r="373" spans="1:30" ht="12.75">
      <c r="A373" s="27" t="s">
        <v>108</v>
      </c>
      <c r="B373" s="27">
        <v>10</v>
      </c>
      <c r="C373" s="27">
        <v>5</v>
      </c>
      <c r="D373" s="27">
        <v>3862</v>
      </c>
      <c r="E373" s="24"/>
      <c r="F373" s="26">
        <f>'[12]Расч по домам'!$Y$365</f>
        <v>0.3537148758846885</v>
      </c>
      <c r="G373" s="36">
        <f>'[11]Норм по домам'!$Q$370</f>
        <v>0.4528966083805893</v>
      </c>
      <c r="H373" s="24"/>
      <c r="I373" s="22">
        <f>'[14]Расч по домам'!$M$373</f>
        <v>0.07297248727193684</v>
      </c>
      <c r="J373" s="23">
        <f>'[16]Расч по домам'!$G$373</f>
        <v>0.0280884940533672</v>
      </c>
      <c r="K373" s="36">
        <v>0</v>
      </c>
      <c r="L373" s="24">
        <v>0</v>
      </c>
      <c r="M373" s="37">
        <v>0</v>
      </c>
      <c r="N373" s="29">
        <f>'[4]Расч. по домам на электр'!$P$365</f>
        <v>0.11686917028280266</v>
      </c>
      <c r="O373" s="24">
        <f>'[8]Расчет на дерат  и дез.'!$K$365</f>
        <v>0.020101816481636225</v>
      </c>
      <c r="P373" s="24">
        <f>'[18]Расч. по домам на электр'!$P$365</f>
        <v>0.19888555152770582</v>
      </c>
      <c r="Q373" s="28">
        <v>0.5</v>
      </c>
      <c r="R373" s="24">
        <v>0</v>
      </c>
      <c r="S373" s="24">
        <f>'[25]Расч по домам на посыпку и расч'!$H$361</f>
        <v>0.01198478410146266</v>
      </c>
      <c r="T373" s="24">
        <f>'[3]Расч по домам'!$M$374</f>
        <v>0</v>
      </c>
      <c r="U373" s="25">
        <f>T373+S373+R373+Q373+P373+O373+N373+M373+L373+K373+J373+I373+H373+G373+F373+E373</f>
        <v>1.7555137879841891</v>
      </c>
      <c r="V373" s="56">
        <f t="shared" si="62"/>
        <v>1.8432894773833985</v>
      </c>
      <c r="W373" s="25">
        <f t="shared" si="63"/>
        <v>2.2119473728600783</v>
      </c>
      <c r="X373" s="3">
        <f t="shared" si="61"/>
        <v>2.3172782001391297</v>
      </c>
      <c r="Y373" s="162">
        <f t="shared" si="52"/>
        <v>1.9403047130351565</v>
      </c>
      <c r="Z373" s="153">
        <f t="shared" si="56"/>
        <v>8542.540753985622</v>
      </c>
      <c r="AA373" s="153">
        <f t="shared" si="57"/>
        <v>7118.783961654685</v>
      </c>
      <c r="AB373" s="154">
        <f t="shared" si="58"/>
        <v>2.2119473728600787</v>
      </c>
      <c r="AC373" s="155">
        <f t="shared" si="59"/>
        <v>6779.794249194938</v>
      </c>
      <c r="AD373" s="19">
        <f t="shared" si="60"/>
        <v>2.322544741503082</v>
      </c>
    </row>
    <row r="374" spans="1:30" ht="12.75">
      <c r="A374" s="27" t="s">
        <v>93</v>
      </c>
      <c r="B374" s="27">
        <v>72</v>
      </c>
      <c r="C374" s="27">
        <v>5</v>
      </c>
      <c r="D374" s="27">
        <v>2408.4</v>
      </c>
      <c r="E374" s="24"/>
      <c r="F374" s="26">
        <f>'[12]Расч по домам'!$Y$366</f>
        <v>0.6835481474173725</v>
      </c>
      <c r="G374" s="36">
        <f>'[11]Норм по домам'!$Q$371</f>
        <v>0.45289660838058926</v>
      </c>
      <c r="H374" s="24"/>
      <c r="I374" s="22">
        <f>'[14]Расч по домам'!$M$374</f>
        <v>0.07297248727193684</v>
      </c>
      <c r="J374" s="23">
        <f>'[16]Расч по домам'!$G$374</f>
        <v>0.028088494053367205</v>
      </c>
      <c r="K374" s="36">
        <v>0</v>
      </c>
      <c r="L374" s="24">
        <v>0</v>
      </c>
      <c r="M374" s="37">
        <v>0</v>
      </c>
      <c r="N374" s="29">
        <f>'[4]Расч. по домам на электр'!$P$366</f>
        <v>0.09388172049168904</v>
      </c>
      <c r="O374" s="24">
        <f>'[8]Расчет на дерат  и дез.'!$K$366</f>
        <v>0.020202399447609185</v>
      </c>
      <c r="P374" s="24">
        <f>'[18]Расч. по домам на электр'!$P$366</f>
        <v>0.15946188340807171</v>
      </c>
      <c r="Q374" s="28">
        <v>0.5</v>
      </c>
      <c r="R374" s="24">
        <v>0</v>
      </c>
      <c r="S374" s="24">
        <f>'[25]Расч по домам на посыпку и расч'!$H$361</f>
        <v>0.01198478410146266</v>
      </c>
      <c r="T374" s="24">
        <f>'[3]Расч по домам'!$M$375</f>
        <v>0</v>
      </c>
      <c r="U374" s="25">
        <f>T374+S374+R374+Q374+P374+O374+N374+M374+L374+K374+J374+I374+H374+G374+F374+E374</f>
        <v>2.0230365245720985</v>
      </c>
      <c r="V374" s="56">
        <f t="shared" si="62"/>
        <v>2.1241883508007033</v>
      </c>
      <c r="W374" s="25">
        <f t="shared" si="63"/>
        <v>2.5490260209608437</v>
      </c>
      <c r="X374" s="3">
        <f t="shared" si="61"/>
        <v>2.6704082124351705</v>
      </c>
      <c r="Y374" s="162">
        <f t="shared" si="52"/>
        <v>2.235987737684951</v>
      </c>
      <c r="Z374" s="153">
        <f t="shared" si="56"/>
        <v>6139.0742688820965</v>
      </c>
      <c r="AA374" s="153">
        <f t="shared" si="57"/>
        <v>5115.895224068414</v>
      </c>
      <c r="AB374" s="154">
        <f t="shared" si="58"/>
        <v>2.5490260209608446</v>
      </c>
      <c r="AC374" s="155">
        <f t="shared" si="59"/>
        <v>4872.281165779442</v>
      </c>
      <c r="AD374" s="19">
        <f t="shared" si="60"/>
        <v>2.676477322008886</v>
      </c>
    </row>
    <row r="375" spans="1:30" ht="0.75" customHeight="1">
      <c r="A375" s="27"/>
      <c r="B375" s="27"/>
      <c r="C375" s="27"/>
      <c r="D375" s="27"/>
      <c r="E375" s="24"/>
      <c r="F375" s="26"/>
      <c r="G375" s="36"/>
      <c r="H375" s="24"/>
      <c r="I375" s="22"/>
      <c r="J375" s="23"/>
      <c r="K375" s="36"/>
      <c r="L375" s="24"/>
      <c r="M375" s="37"/>
      <c r="N375" s="29"/>
      <c r="O375" s="24"/>
      <c r="P375" s="24"/>
      <c r="Q375" s="28"/>
      <c r="R375" s="24"/>
      <c r="S375" s="24">
        <f>'[25]Расч по домам на посыпку и расч'!$H$361</f>
        <v>0.01198478410146266</v>
      </c>
      <c r="T375" s="24"/>
      <c r="U375" s="25"/>
      <c r="V375" s="56"/>
      <c r="W375" s="25"/>
      <c r="X375" s="3">
        <f t="shared" si="61"/>
        <v>0</v>
      </c>
      <c r="Y375" s="162">
        <f aca="true" t="shared" si="64" ref="Y375:Y414">V375/0.95</f>
        <v>0</v>
      </c>
      <c r="Z375" s="153">
        <f t="shared" si="56"/>
        <v>0</v>
      </c>
      <c r="AA375" s="153">
        <f t="shared" si="57"/>
        <v>0</v>
      </c>
      <c r="AB375" s="154">
        <f t="shared" si="58"/>
        <v>0.01510082796784295</v>
      </c>
      <c r="AC375" s="155">
        <f t="shared" si="59"/>
        <v>0</v>
      </c>
      <c r="AD375" s="19">
        <f t="shared" si="60"/>
        <v>0</v>
      </c>
    </row>
    <row r="376" spans="1:30" ht="12.75">
      <c r="A376" s="27" t="s">
        <v>90</v>
      </c>
      <c r="B376" s="27">
        <v>36</v>
      </c>
      <c r="C376" s="27">
        <v>2</v>
      </c>
      <c r="D376" s="27">
        <v>618.2</v>
      </c>
      <c r="E376" s="24"/>
      <c r="F376" s="26">
        <f>'[12]Расч по домам'!$Y$368</f>
        <v>0.401142699881376</v>
      </c>
      <c r="G376" s="36">
        <f>'[11]Норм по домам'!$Q$373</f>
        <v>0.4528966083805893</v>
      </c>
      <c r="H376" s="24"/>
      <c r="I376" s="22">
        <f>'[14]Расч по домам'!$M$376</f>
        <v>0.07297248727193684</v>
      </c>
      <c r="J376" s="23">
        <f>'[16]Расч по домам'!$G$376</f>
        <v>0.028088494053367205</v>
      </c>
      <c r="K376" s="36">
        <v>0</v>
      </c>
      <c r="L376" s="24">
        <v>0</v>
      </c>
      <c r="M376" s="37">
        <v>0</v>
      </c>
      <c r="N376" s="29">
        <f>'[4]Расч. по домам на электр'!$P$368</f>
        <v>0.08951445985192456</v>
      </c>
      <c r="O376" s="24">
        <f>'[8]Расчет на дерат  и дез.'!$K$368</f>
        <v>0</v>
      </c>
      <c r="P376" s="24">
        <f>'[18]Расч. по домам на электр'!$P$368</f>
        <v>0.20707861533484306</v>
      </c>
      <c r="Q376" s="28">
        <v>0.5</v>
      </c>
      <c r="R376" s="24">
        <v>0</v>
      </c>
      <c r="S376" s="24">
        <f>'[25]Расч по домам на посыпку и расч'!$H$361</f>
        <v>0.01198478410146266</v>
      </c>
      <c r="T376" s="24">
        <f>'[3]Расч по домам'!$M$377</f>
        <v>0.11458031077517326</v>
      </c>
      <c r="U376" s="25">
        <f>T376+S376+R376+Q376+P376+O376+N376+M376+L376+K376+J376+I376+H376+G376+F376+E376</f>
        <v>1.8782584596506728</v>
      </c>
      <c r="V376" s="56">
        <f aca="true" t="shared" si="65" ref="V376:V414">U376*1.05</f>
        <v>1.9721713826332066</v>
      </c>
      <c r="W376" s="25">
        <f aca="true" t="shared" si="66" ref="W376:W414">V376*1.2</f>
        <v>2.366605659159848</v>
      </c>
      <c r="X376" s="3">
        <f t="shared" si="61"/>
        <v>2.4793011667388885</v>
      </c>
      <c r="Y376" s="162">
        <f t="shared" si="64"/>
        <v>2.075969876456007</v>
      </c>
      <c r="Z376" s="153">
        <f t="shared" si="56"/>
        <v>1463.0356184926181</v>
      </c>
      <c r="AA376" s="153">
        <f t="shared" si="57"/>
        <v>1219.1963487438484</v>
      </c>
      <c r="AB376" s="154">
        <f t="shared" si="58"/>
        <v>2.366605659159848</v>
      </c>
      <c r="AC376" s="155">
        <f t="shared" si="59"/>
        <v>1161.139379756046</v>
      </c>
      <c r="AD376" s="19">
        <f t="shared" si="60"/>
        <v>2.4849359421178403</v>
      </c>
    </row>
    <row r="377" spans="1:30" ht="12" customHeight="1">
      <c r="A377" s="27" t="s">
        <v>90</v>
      </c>
      <c r="B377" s="27">
        <v>38</v>
      </c>
      <c r="C377" s="27">
        <v>2</v>
      </c>
      <c r="D377" s="27">
        <v>673.6</v>
      </c>
      <c r="E377" s="24"/>
      <c r="F377" s="26">
        <f>'[12]Расч по домам'!$Y$369</f>
        <v>0.4365072320110847</v>
      </c>
      <c r="G377" s="36">
        <f>'[11]Норм по домам'!$Q$374</f>
        <v>0.4528966083805893</v>
      </c>
      <c r="H377" s="24"/>
      <c r="I377" s="22">
        <f>'[14]Расч по домам'!$M$377</f>
        <v>0.07297248727193682</v>
      </c>
      <c r="J377" s="23">
        <f>'[16]Расч по домам'!$G$377</f>
        <v>0.0280884940533672</v>
      </c>
      <c r="K377" s="36">
        <v>0</v>
      </c>
      <c r="L377" s="24">
        <v>0</v>
      </c>
      <c r="M377" s="37">
        <v>0</v>
      </c>
      <c r="N377" s="29">
        <f>'[4]Расч. по домам на электр'!$P$369</f>
        <v>0.10376320746989924</v>
      </c>
      <c r="O377" s="24">
        <f>'[8]Расчет на дерат  и дез.'!$K$369</f>
        <v>0</v>
      </c>
      <c r="P377" s="24">
        <f>'[18]Расч. по домам на электр'!$P$369</f>
        <v>0.19004750593824227</v>
      </c>
      <c r="Q377" s="28">
        <v>0.5</v>
      </c>
      <c r="R377" s="24">
        <v>0</v>
      </c>
      <c r="S377" s="24">
        <f>'[25]Расч по домам на посыпку и расч'!$H$361</f>
        <v>0.01198478410146266</v>
      </c>
      <c r="T377" s="24">
        <f>'[3]Расч по домам'!$M$378</f>
        <v>0.113919750293913</v>
      </c>
      <c r="U377" s="25">
        <f aca="true" t="shared" si="67" ref="U377:U394">T377+S377+R377+Q377+P377+O377+N377+M377+L377+K377+J377+I377+H377+G377+F377+E377</f>
        <v>1.9101800695204951</v>
      </c>
      <c r="V377" s="56">
        <f t="shared" si="65"/>
        <v>2.0056890729965198</v>
      </c>
      <c r="W377" s="25">
        <f t="shared" si="66"/>
        <v>2.4068268875958236</v>
      </c>
      <c r="X377" s="3">
        <f aca="true" t="shared" si="68" ref="X377:X414">U377*1.1*1.2</f>
        <v>2.5214376917670536</v>
      </c>
      <c r="Y377" s="162">
        <f t="shared" si="64"/>
        <v>2.1112516557858103</v>
      </c>
      <c r="Z377" s="153">
        <f t="shared" si="56"/>
        <v>1621.2385914845468</v>
      </c>
      <c r="AA377" s="153">
        <f t="shared" si="57"/>
        <v>1351.0321595704559</v>
      </c>
      <c r="AB377" s="154">
        <f t="shared" si="58"/>
        <v>2.406826887595824</v>
      </c>
      <c r="AC377" s="155">
        <f t="shared" si="59"/>
        <v>1286.6972948290056</v>
      </c>
      <c r="AD377" s="19">
        <f t="shared" si="60"/>
        <v>2.527168231975615</v>
      </c>
    </row>
    <row r="378" spans="1:30" ht="12.75" hidden="1">
      <c r="A378" s="27"/>
      <c r="B378" s="27"/>
      <c r="C378" s="27"/>
      <c r="D378" s="27"/>
      <c r="E378" s="24"/>
      <c r="F378" s="26"/>
      <c r="G378" s="36"/>
      <c r="H378" s="24"/>
      <c r="I378" s="22"/>
      <c r="J378" s="23"/>
      <c r="K378" s="36"/>
      <c r="L378" s="24"/>
      <c r="M378" s="37"/>
      <c r="N378" s="29"/>
      <c r="O378" s="24"/>
      <c r="P378" s="24"/>
      <c r="Q378" s="28"/>
      <c r="R378" s="24"/>
      <c r="S378" s="24"/>
      <c r="T378" s="24"/>
      <c r="U378" s="25"/>
      <c r="V378" s="56"/>
      <c r="W378" s="25"/>
      <c r="X378" s="3"/>
      <c r="Y378" s="162"/>
      <c r="Z378" s="153"/>
      <c r="AA378" s="153"/>
      <c r="AB378" s="154"/>
      <c r="AC378" s="155"/>
      <c r="AD378" s="19"/>
    </row>
    <row r="379" spans="1:30" ht="12.75" hidden="1">
      <c r="A379" s="27"/>
      <c r="B379" s="27"/>
      <c r="C379" s="27"/>
      <c r="D379" s="27"/>
      <c r="E379" s="24"/>
      <c r="F379" s="26"/>
      <c r="G379" s="36"/>
      <c r="H379" s="24"/>
      <c r="I379" s="22"/>
      <c r="J379" s="23"/>
      <c r="K379" s="36"/>
      <c r="L379" s="24"/>
      <c r="M379" s="37"/>
      <c r="N379" s="29"/>
      <c r="O379" s="24"/>
      <c r="P379" s="24"/>
      <c r="Q379" s="28"/>
      <c r="R379" s="24"/>
      <c r="S379" s="24"/>
      <c r="T379" s="24"/>
      <c r="U379" s="25"/>
      <c r="V379" s="56"/>
      <c r="W379" s="25"/>
      <c r="X379" s="3"/>
      <c r="Y379" s="162"/>
      <c r="Z379" s="153"/>
      <c r="AA379" s="153"/>
      <c r="AB379" s="154"/>
      <c r="AC379" s="155"/>
      <c r="AD379" s="19"/>
    </row>
    <row r="380" spans="1:30" ht="12.75" hidden="1">
      <c r="A380" s="27"/>
      <c r="B380" s="27"/>
      <c r="C380" s="27"/>
      <c r="D380" s="27"/>
      <c r="E380" s="24"/>
      <c r="F380" s="26"/>
      <c r="G380" s="36"/>
      <c r="H380" s="24"/>
      <c r="I380" s="22"/>
      <c r="J380" s="23"/>
      <c r="K380" s="36"/>
      <c r="L380" s="24"/>
      <c r="M380" s="37"/>
      <c r="N380" s="29"/>
      <c r="O380" s="24"/>
      <c r="P380" s="24"/>
      <c r="Q380" s="28"/>
      <c r="R380" s="24"/>
      <c r="S380" s="24"/>
      <c r="T380" s="24"/>
      <c r="U380" s="25"/>
      <c r="V380" s="56"/>
      <c r="W380" s="25"/>
      <c r="X380" s="3"/>
      <c r="Y380" s="162"/>
      <c r="Z380" s="153"/>
      <c r="AA380" s="153"/>
      <c r="AB380" s="154"/>
      <c r="AC380" s="155"/>
      <c r="AD380" s="19"/>
    </row>
    <row r="381" spans="1:30" ht="12.75">
      <c r="A381" s="27" t="s">
        <v>30</v>
      </c>
      <c r="B381" s="71" t="s">
        <v>24</v>
      </c>
      <c r="C381" s="27">
        <v>1</v>
      </c>
      <c r="D381" s="27">
        <v>380.4</v>
      </c>
      <c r="E381" s="24"/>
      <c r="F381" s="26">
        <f>'[1]Расч по домам'!$Y$373</f>
        <v>0</v>
      </c>
      <c r="G381" s="36">
        <f>'[2]Норм по домам'!$Q$378</f>
        <v>0</v>
      </c>
      <c r="H381" s="24"/>
      <c r="I381" s="22">
        <f>'[14]Расч по домам'!$M$381</f>
        <v>0</v>
      </c>
      <c r="J381" s="23">
        <v>0</v>
      </c>
      <c r="K381" s="36">
        <v>0</v>
      </c>
      <c r="L381" s="24">
        <v>0</v>
      </c>
      <c r="M381" s="37">
        <v>0</v>
      </c>
      <c r="N381" s="29">
        <v>0</v>
      </c>
      <c r="O381" s="24">
        <f>'[8]Расчет на дерат  и дез.'!$K$373</f>
        <v>0</v>
      </c>
      <c r="P381" s="24">
        <v>0</v>
      </c>
      <c r="Q381" s="28">
        <v>0.5</v>
      </c>
      <c r="R381" s="24">
        <f>'[13]Расч по домам'!$AA$373</f>
        <v>0</v>
      </c>
      <c r="S381" s="24">
        <v>0</v>
      </c>
      <c r="T381" s="24">
        <f>'[3]Расч по домам'!$M$382</f>
        <v>0</v>
      </c>
      <c r="U381" s="25">
        <f t="shared" si="67"/>
        <v>0.5</v>
      </c>
      <c r="V381" s="56">
        <f t="shared" si="65"/>
        <v>0.525</v>
      </c>
      <c r="W381" s="25">
        <f t="shared" si="66"/>
        <v>0.63</v>
      </c>
      <c r="X381" s="3">
        <f t="shared" si="68"/>
        <v>0.66</v>
      </c>
      <c r="Y381" s="162">
        <f t="shared" si="64"/>
        <v>0.5526315789473685</v>
      </c>
      <c r="Z381" s="153">
        <f t="shared" si="56"/>
        <v>239.652</v>
      </c>
      <c r="AA381" s="153">
        <f t="shared" si="57"/>
        <v>199.71</v>
      </c>
      <c r="AB381" s="154">
        <f t="shared" si="58"/>
        <v>0.63</v>
      </c>
      <c r="AC381" s="155">
        <f t="shared" si="59"/>
        <v>190.2</v>
      </c>
      <c r="AD381" s="19">
        <f t="shared" si="60"/>
        <v>0.6615000000000001</v>
      </c>
    </row>
    <row r="382" spans="1:30" ht="12.75" hidden="1">
      <c r="A382" s="27"/>
      <c r="B382" s="27"/>
      <c r="C382" s="27"/>
      <c r="D382" s="27"/>
      <c r="E382" s="24"/>
      <c r="F382" s="26"/>
      <c r="G382" s="36">
        <f>'[2]Норм по домам'!$Q$379</f>
        <v>0</v>
      </c>
      <c r="H382" s="24"/>
      <c r="I382" s="22">
        <f>'[14]Расч по домам'!$M$382</f>
        <v>0</v>
      </c>
      <c r="J382" s="23">
        <v>0</v>
      </c>
      <c r="K382" s="36">
        <v>0</v>
      </c>
      <c r="L382" s="24">
        <v>0</v>
      </c>
      <c r="M382" s="37">
        <v>0</v>
      </c>
      <c r="N382" s="29">
        <v>0</v>
      </c>
      <c r="O382" s="24">
        <f>'[8]Расчет на дерат  и дез.'!$K$374</f>
        <v>0</v>
      </c>
      <c r="P382" s="24">
        <v>0</v>
      </c>
      <c r="Q382" s="28">
        <v>0</v>
      </c>
      <c r="R382" s="24">
        <v>0</v>
      </c>
      <c r="S382" s="24">
        <v>0</v>
      </c>
      <c r="T382" s="24">
        <f>'[3]Расч по домам'!$M$383</f>
        <v>0</v>
      </c>
      <c r="U382" s="25">
        <v>0</v>
      </c>
      <c r="V382" s="56">
        <f t="shared" si="65"/>
        <v>0</v>
      </c>
      <c r="W382" s="25">
        <f t="shared" si="66"/>
        <v>0</v>
      </c>
      <c r="X382" s="3">
        <f t="shared" si="68"/>
        <v>0</v>
      </c>
      <c r="Y382" s="162">
        <f t="shared" si="64"/>
        <v>0</v>
      </c>
      <c r="Z382" s="153">
        <f t="shared" si="56"/>
        <v>0</v>
      </c>
      <c r="AA382" s="153">
        <f t="shared" si="57"/>
        <v>0</v>
      </c>
      <c r="AB382" s="154">
        <f t="shared" si="58"/>
        <v>0</v>
      </c>
      <c r="AC382" s="155">
        <f t="shared" si="59"/>
        <v>0</v>
      </c>
      <c r="AD382" s="19">
        <f t="shared" si="60"/>
        <v>0</v>
      </c>
    </row>
    <row r="383" spans="1:30" ht="12.75" hidden="1">
      <c r="A383" s="27"/>
      <c r="B383" s="27"/>
      <c r="C383" s="27"/>
      <c r="D383" s="27"/>
      <c r="E383" s="24"/>
      <c r="F383" s="26"/>
      <c r="G383" s="36">
        <f>'[2]Норм по домам'!$Q$380</f>
        <v>0</v>
      </c>
      <c r="H383" s="24"/>
      <c r="I383" s="22">
        <f>'[14]Расч по домам'!$M$383</f>
        <v>0</v>
      </c>
      <c r="J383" s="23">
        <v>0</v>
      </c>
      <c r="K383" s="36">
        <v>0</v>
      </c>
      <c r="L383" s="24">
        <v>0</v>
      </c>
      <c r="M383" s="37">
        <v>0</v>
      </c>
      <c r="N383" s="29">
        <v>0</v>
      </c>
      <c r="O383" s="24">
        <f>'[8]Расчет на дерат  и дез.'!$K$375</f>
        <v>0</v>
      </c>
      <c r="P383" s="24">
        <v>0</v>
      </c>
      <c r="Q383" s="28">
        <v>0</v>
      </c>
      <c r="R383" s="24">
        <v>0</v>
      </c>
      <c r="S383" s="24">
        <v>0</v>
      </c>
      <c r="T383" s="24">
        <f>'[3]Расч по домам'!$M$384</f>
        <v>0</v>
      </c>
      <c r="U383" s="25">
        <v>0</v>
      </c>
      <c r="V383" s="56">
        <f t="shared" si="65"/>
        <v>0</v>
      </c>
      <c r="W383" s="25">
        <f t="shared" si="66"/>
        <v>0</v>
      </c>
      <c r="X383" s="3">
        <f t="shared" si="68"/>
        <v>0</v>
      </c>
      <c r="Y383" s="162">
        <f t="shared" si="64"/>
        <v>0</v>
      </c>
      <c r="Z383" s="153">
        <f t="shared" si="56"/>
        <v>0</v>
      </c>
      <c r="AA383" s="153">
        <f t="shared" si="57"/>
        <v>0</v>
      </c>
      <c r="AB383" s="154">
        <f t="shared" si="58"/>
        <v>0</v>
      </c>
      <c r="AC383" s="155">
        <f t="shared" si="59"/>
        <v>0</v>
      </c>
      <c r="AD383" s="19">
        <f t="shared" si="60"/>
        <v>0</v>
      </c>
    </row>
    <row r="384" spans="1:30" ht="12.75" hidden="1">
      <c r="A384" s="27"/>
      <c r="B384" s="27"/>
      <c r="C384" s="27"/>
      <c r="D384" s="27"/>
      <c r="E384" s="24"/>
      <c r="F384" s="26"/>
      <c r="G384" s="36">
        <f>'[2]Норм по домам'!$Q$381</f>
        <v>0</v>
      </c>
      <c r="H384" s="24"/>
      <c r="I384" s="22">
        <f>'[14]Расч по домам'!$M$384</f>
        <v>0</v>
      </c>
      <c r="J384" s="23">
        <v>0</v>
      </c>
      <c r="K384" s="36">
        <v>0</v>
      </c>
      <c r="L384" s="24">
        <v>0</v>
      </c>
      <c r="M384" s="37">
        <v>0</v>
      </c>
      <c r="N384" s="29">
        <v>0</v>
      </c>
      <c r="O384" s="24">
        <f>'[8]Расчет на дерат  и дез.'!$K$376</f>
        <v>0</v>
      </c>
      <c r="P384" s="24">
        <v>0</v>
      </c>
      <c r="Q384" s="28">
        <v>0</v>
      </c>
      <c r="R384" s="24">
        <v>0</v>
      </c>
      <c r="S384" s="24">
        <v>0</v>
      </c>
      <c r="T384" s="24">
        <f>'[3]Расч по домам'!$M$385</f>
        <v>0</v>
      </c>
      <c r="U384" s="25">
        <v>0</v>
      </c>
      <c r="V384" s="56">
        <f t="shared" si="65"/>
        <v>0</v>
      </c>
      <c r="W384" s="25">
        <f t="shared" si="66"/>
        <v>0</v>
      </c>
      <c r="X384" s="3">
        <f t="shared" si="68"/>
        <v>0</v>
      </c>
      <c r="Y384" s="162">
        <f t="shared" si="64"/>
        <v>0</v>
      </c>
      <c r="Z384" s="153">
        <f t="shared" si="56"/>
        <v>0</v>
      </c>
      <c r="AA384" s="153">
        <f t="shared" si="57"/>
        <v>0</v>
      </c>
      <c r="AB384" s="154">
        <f t="shared" si="58"/>
        <v>0</v>
      </c>
      <c r="AC384" s="155">
        <f t="shared" si="59"/>
        <v>0</v>
      </c>
      <c r="AD384" s="19">
        <f t="shared" si="60"/>
        <v>0</v>
      </c>
    </row>
    <row r="385" spans="1:30" ht="12.75" hidden="1">
      <c r="A385" s="27"/>
      <c r="B385" s="27"/>
      <c r="C385" s="27"/>
      <c r="D385" s="27"/>
      <c r="E385" s="24"/>
      <c r="F385" s="26"/>
      <c r="G385" s="36"/>
      <c r="H385" s="24"/>
      <c r="I385" s="22"/>
      <c r="J385" s="23"/>
      <c r="K385" s="36"/>
      <c r="L385" s="24"/>
      <c r="M385" s="37"/>
      <c r="N385" s="29"/>
      <c r="O385" s="24"/>
      <c r="P385" s="24"/>
      <c r="Q385" s="28">
        <v>0.5</v>
      </c>
      <c r="R385" s="24"/>
      <c r="S385" s="24"/>
      <c r="T385" s="24"/>
      <c r="U385" s="25"/>
      <c r="V385" s="56">
        <f t="shared" si="65"/>
        <v>0</v>
      </c>
      <c r="W385" s="25">
        <f t="shared" si="66"/>
        <v>0</v>
      </c>
      <c r="X385" s="3"/>
      <c r="Y385" s="162">
        <f t="shared" si="64"/>
        <v>0</v>
      </c>
      <c r="Z385" s="153">
        <f t="shared" si="56"/>
        <v>0</v>
      </c>
      <c r="AA385" s="153">
        <f t="shared" si="57"/>
        <v>0</v>
      </c>
      <c r="AB385" s="154">
        <f t="shared" si="58"/>
        <v>0.63</v>
      </c>
      <c r="AC385" s="155">
        <f t="shared" si="59"/>
        <v>0</v>
      </c>
      <c r="AD385" s="19">
        <f t="shared" si="60"/>
        <v>0</v>
      </c>
    </row>
    <row r="386" spans="1:30" ht="12.75" hidden="1">
      <c r="A386" s="27"/>
      <c r="B386" s="27"/>
      <c r="C386" s="27"/>
      <c r="D386" s="27"/>
      <c r="E386" s="24"/>
      <c r="F386" s="26"/>
      <c r="G386" s="36"/>
      <c r="H386" s="24"/>
      <c r="I386" s="22"/>
      <c r="J386" s="23"/>
      <c r="K386" s="36"/>
      <c r="L386" s="24"/>
      <c r="M386" s="37"/>
      <c r="N386" s="29"/>
      <c r="O386" s="24"/>
      <c r="P386" s="24"/>
      <c r="Q386" s="28">
        <v>0.5</v>
      </c>
      <c r="R386" s="24"/>
      <c r="S386" s="24"/>
      <c r="T386" s="24"/>
      <c r="U386" s="25"/>
      <c r="V386" s="56">
        <f t="shared" si="65"/>
        <v>0</v>
      </c>
      <c r="W386" s="25">
        <f t="shared" si="66"/>
        <v>0</v>
      </c>
      <c r="X386" s="3"/>
      <c r="Y386" s="162">
        <f t="shared" si="64"/>
        <v>0</v>
      </c>
      <c r="Z386" s="153">
        <f t="shared" si="56"/>
        <v>0</v>
      </c>
      <c r="AA386" s="153">
        <f t="shared" si="57"/>
        <v>0</v>
      </c>
      <c r="AB386" s="154">
        <f t="shared" si="58"/>
        <v>0.63</v>
      </c>
      <c r="AC386" s="155">
        <f t="shared" si="59"/>
        <v>0</v>
      </c>
      <c r="AD386" s="19">
        <f t="shared" si="60"/>
        <v>0</v>
      </c>
    </row>
    <row r="387" spans="1:30" ht="12.75" hidden="1">
      <c r="A387" s="27"/>
      <c r="B387" s="27"/>
      <c r="C387" s="27"/>
      <c r="D387" s="27"/>
      <c r="E387" s="24"/>
      <c r="F387" s="26"/>
      <c r="G387" s="36">
        <f>'[2]Норм по домам'!$Q$384</f>
        <v>0</v>
      </c>
      <c r="H387" s="24"/>
      <c r="I387" s="22">
        <f>'[14]Расч по домам'!$M$387</f>
        <v>0</v>
      </c>
      <c r="J387" s="23">
        <v>0</v>
      </c>
      <c r="K387" s="36">
        <v>0</v>
      </c>
      <c r="L387" s="24">
        <v>0</v>
      </c>
      <c r="M387" s="37">
        <v>0</v>
      </c>
      <c r="N387" s="29">
        <v>0</v>
      </c>
      <c r="O387" s="24">
        <f>'[8]Расчет на дерат  и дез.'!$K$379</f>
        <v>0</v>
      </c>
      <c r="P387" s="24">
        <v>0</v>
      </c>
      <c r="Q387" s="28">
        <v>0</v>
      </c>
      <c r="R387" s="24">
        <v>0</v>
      </c>
      <c r="S387" s="24">
        <v>0</v>
      </c>
      <c r="T387" s="24">
        <f>'[3]Расч по домам'!$M$388</f>
        <v>0</v>
      </c>
      <c r="U387" s="25">
        <f t="shared" si="67"/>
        <v>0</v>
      </c>
      <c r="V387" s="56">
        <f t="shared" si="65"/>
        <v>0</v>
      </c>
      <c r="W387" s="25">
        <f t="shared" si="66"/>
        <v>0</v>
      </c>
      <c r="X387" s="3">
        <f t="shared" si="68"/>
        <v>0</v>
      </c>
      <c r="Y387" s="162">
        <f t="shared" si="64"/>
        <v>0</v>
      </c>
      <c r="Z387" s="153">
        <f t="shared" si="56"/>
        <v>0</v>
      </c>
      <c r="AA387" s="153">
        <f t="shared" si="57"/>
        <v>0</v>
      </c>
      <c r="AB387" s="154">
        <f t="shared" si="58"/>
        <v>0</v>
      </c>
      <c r="AC387" s="155">
        <f t="shared" si="59"/>
        <v>0</v>
      </c>
      <c r="AD387" s="19">
        <f t="shared" si="60"/>
        <v>0</v>
      </c>
    </row>
    <row r="388" spans="1:30" ht="12.75">
      <c r="A388" s="27" t="s">
        <v>113</v>
      </c>
      <c r="B388" s="27">
        <v>2</v>
      </c>
      <c r="C388" s="27">
        <v>2</v>
      </c>
      <c r="D388" s="27">
        <v>746.9</v>
      </c>
      <c r="E388" s="24"/>
      <c r="F388" s="26">
        <f>'[12]Расч по домам'!$Y$380</f>
        <v>0.4862188993421699</v>
      </c>
      <c r="G388" s="36">
        <f>'[11]Норм по домам'!$Q$385</f>
        <v>0.45289660838058926</v>
      </c>
      <c r="H388" s="24"/>
      <c r="I388" s="22">
        <f>'[14]Расч по домам'!$M$388</f>
        <v>0.07297248727193684</v>
      </c>
      <c r="J388" s="23">
        <f>'[16]Расч по домам'!$G$388</f>
        <v>0.028088494053367205</v>
      </c>
      <c r="K388" s="36">
        <v>0</v>
      </c>
      <c r="L388" s="24">
        <v>0</v>
      </c>
      <c r="M388" s="37">
        <v>0</v>
      </c>
      <c r="N388" s="29">
        <f>'[4]Расч. по домам на электр'!$P$380</f>
        <v>0.09837760059587289</v>
      </c>
      <c r="O388" s="24">
        <f>'[8]Расчет на дерат  и дез.'!$K$380</f>
        <v>0</v>
      </c>
      <c r="P388" s="24">
        <f>'[18]Расч. по домам на электр'!$P$380</f>
        <v>0.6466729147141518</v>
      </c>
      <c r="Q388" s="28">
        <v>0.5</v>
      </c>
      <c r="R388" s="24">
        <v>0</v>
      </c>
      <c r="S388" s="24">
        <v>0</v>
      </c>
      <c r="T388" s="24">
        <f>'[3]Расч по домам'!$M$389</f>
        <v>0.12644896348678916</v>
      </c>
      <c r="U388" s="25">
        <f t="shared" si="67"/>
        <v>2.411675967844877</v>
      </c>
      <c r="V388" s="56">
        <f t="shared" si="65"/>
        <v>2.5322597662371207</v>
      </c>
      <c r="W388" s="25">
        <f t="shared" si="66"/>
        <v>3.0387117194845445</v>
      </c>
      <c r="X388" s="3">
        <f t="shared" si="68"/>
        <v>3.1834122775552376</v>
      </c>
      <c r="Y388" s="162">
        <f t="shared" si="64"/>
        <v>2.6655365960390744</v>
      </c>
      <c r="Z388" s="153">
        <f t="shared" si="56"/>
        <v>2269.6137832830063</v>
      </c>
      <c r="AA388" s="153">
        <f t="shared" si="57"/>
        <v>1891.3448194025054</v>
      </c>
      <c r="AB388" s="154">
        <f t="shared" si="58"/>
        <v>3.0387117194845454</v>
      </c>
      <c r="AC388" s="155">
        <f t="shared" si="59"/>
        <v>1801.2807803833384</v>
      </c>
      <c r="AD388" s="19">
        <f t="shared" si="60"/>
        <v>3.190647305458772</v>
      </c>
    </row>
    <row r="389" spans="1:30" ht="12.75">
      <c r="A389" s="27" t="s">
        <v>112</v>
      </c>
      <c r="B389" s="27">
        <v>1</v>
      </c>
      <c r="C389" s="27">
        <v>5</v>
      </c>
      <c r="D389" s="27">
        <v>1667.9</v>
      </c>
      <c r="E389" s="24"/>
      <c r="F389" s="26">
        <f>'[12]Расч по домам'!$Y$383</f>
        <v>0.28445292440394104</v>
      </c>
      <c r="G389" s="36">
        <f>'[11]Норм по домам'!$Q$386</f>
        <v>0.41770951160639574</v>
      </c>
      <c r="H389" s="24"/>
      <c r="I389" s="22">
        <f>'[14]Расч по домам'!$M$392</f>
        <v>0.07297248727193682</v>
      </c>
      <c r="J389" s="23">
        <f>'[16]Расч по домам'!$G$392</f>
        <v>0.028088494053367205</v>
      </c>
      <c r="K389" s="36">
        <v>0</v>
      </c>
      <c r="L389" s="24">
        <v>0</v>
      </c>
      <c r="M389" s="37">
        <v>0</v>
      </c>
      <c r="N389" s="29">
        <f>'[4]Расч. по домам на электр'!$P$381</f>
        <v>0.142108357057157</v>
      </c>
      <c r="O389" s="24">
        <f>'[8]Расчет на дерат  и дез.'!$K$381</f>
        <v>0</v>
      </c>
      <c r="P389" s="24">
        <f>'[18]Расч. по домам на электр'!$P$381</f>
        <v>0.5791714131542658</v>
      </c>
      <c r="Q389" s="28">
        <v>0.5</v>
      </c>
      <c r="R389" s="24">
        <v>0</v>
      </c>
      <c r="S389" s="24">
        <f>'[25]Расч по домам на посыпку и расч'!$H$389</f>
        <v>0.011984784101462658</v>
      </c>
      <c r="T389" s="24">
        <f>'[3]Расч по домам'!$M$393</f>
        <v>0.08442573295761137</v>
      </c>
      <c r="U389" s="25">
        <f t="shared" si="67"/>
        <v>2.1209137046061377</v>
      </c>
      <c r="V389" s="56">
        <f t="shared" si="65"/>
        <v>2.226959389836445</v>
      </c>
      <c r="W389" s="25">
        <f t="shared" si="66"/>
        <v>2.6723512678037338</v>
      </c>
      <c r="X389" s="3">
        <f t="shared" si="68"/>
        <v>2.799606090080102</v>
      </c>
      <c r="Y389" s="162">
        <f t="shared" si="64"/>
        <v>2.3441677787752053</v>
      </c>
      <c r="Z389" s="153">
        <f t="shared" si="56"/>
        <v>4457.214679569848</v>
      </c>
      <c r="AA389" s="153">
        <f t="shared" si="57"/>
        <v>3714.3455663082063</v>
      </c>
      <c r="AB389" s="154">
        <f t="shared" si="58"/>
        <v>2.6723512678037338</v>
      </c>
      <c r="AC389" s="155">
        <f t="shared" si="59"/>
        <v>3537.4719679125774</v>
      </c>
      <c r="AD389" s="19">
        <f t="shared" si="60"/>
        <v>2.8059688311939204</v>
      </c>
    </row>
    <row r="390" spans="1:30" ht="12.75">
      <c r="A390" s="27" t="s">
        <v>112</v>
      </c>
      <c r="B390" s="71" t="s">
        <v>5</v>
      </c>
      <c r="C390" s="27">
        <v>5</v>
      </c>
      <c r="D390" s="27">
        <v>1694.8</v>
      </c>
      <c r="E390" s="24"/>
      <c r="F390" s="26">
        <f>'[12]Расч по домам'!$Y$384</f>
        <v>0.30637893957989143</v>
      </c>
      <c r="G390" s="36">
        <f>'[11]Норм по домам'!$Q$387</f>
        <v>0.41770951160639574</v>
      </c>
      <c r="H390" s="24"/>
      <c r="I390" s="22">
        <f>'[14]Расч по домам'!$M$393</f>
        <v>0.07297248727193682</v>
      </c>
      <c r="J390" s="23">
        <f>'[16]Расч по домам'!$G$393</f>
        <v>0.0280884940533672</v>
      </c>
      <c r="K390" s="36">
        <v>0</v>
      </c>
      <c r="L390" s="24">
        <v>0</v>
      </c>
      <c r="M390" s="37">
        <v>0</v>
      </c>
      <c r="N390" s="29">
        <f>'[4]Расч. по домам на электр'!$P$382</f>
        <v>0.1398528019445552</v>
      </c>
      <c r="O390" s="24">
        <f>'[8]Расчет на дерат  и дез.'!$K$382</f>
        <v>0</v>
      </c>
      <c r="P390" s="24">
        <f>'[18]Расч. по домам на электр'!$P$382</f>
        <v>0.5699787585555818</v>
      </c>
      <c r="Q390" s="28">
        <v>0.5</v>
      </c>
      <c r="R390" s="24">
        <v>0</v>
      </c>
      <c r="S390" s="24">
        <f>'[25]Расч по домам на посыпку и расч'!$H$389</f>
        <v>0.011984784101462658</v>
      </c>
      <c r="T390" s="24">
        <f>'[3]Расч по домам'!$M$394</f>
        <v>0.08308572102902997</v>
      </c>
      <c r="U390" s="25">
        <f t="shared" si="67"/>
        <v>2.130051498142221</v>
      </c>
      <c r="V390" s="56">
        <f t="shared" si="65"/>
        <v>2.2365540730493323</v>
      </c>
      <c r="W390" s="25">
        <f t="shared" si="66"/>
        <v>2.683864887659199</v>
      </c>
      <c r="X390" s="3">
        <f t="shared" si="68"/>
        <v>2.811667977547732</v>
      </c>
      <c r="Y390" s="162">
        <f t="shared" si="64"/>
        <v>2.3542674453150867</v>
      </c>
      <c r="Z390" s="153">
        <f t="shared" si="56"/>
        <v>4548.61421160481</v>
      </c>
      <c r="AA390" s="153">
        <f t="shared" si="57"/>
        <v>3790.5118430040084</v>
      </c>
      <c r="AB390" s="154">
        <f t="shared" si="58"/>
        <v>2.683864887659198</v>
      </c>
      <c r="AC390" s="155">
        <f t="shared" si="59"/>
        <v>3610.0112790514363</v>
      </c>
      <c r="AD390" s="19">
        <f t="shared" si="60"/>
        <v>2.8180581320421587</v>
      </c>
    </row>
    <row r="391" spans="1:30" ht="12.75">
      <c r="A391" s="27" t="s">
        <v>112</v>
      </c>
      <c r="B391" s="27">
        <v>5</v>
      </c>
      <c r="C391" s="27">
        <v>5</v>
      </c>
      <c r="D391" s="27">
        <v>3731.3</v>
      </c>
      <c r="E391" s="24"/>
      <c r="F391" s="26">
        <f>'[12]Расч по домам'!$Y$385</f>
        <v>0.3879384214045149</v>
      </c>
      <c r="G391" s="36">
        <f>'[11]Норм по домам'!$Q$388</f>
        <v>0.45289660838058926</v>
      </c>
      <c r="H391" s="24"/>
      <c r="I391" s="22">
        <f>'[14]Расч по домам'!$M$396</f>
        <v>0.07297248727193684</v>
      </c>
      <c r="J391" s="23">
        <f>'[16]Расч по домам'!$G$394</f>
        <v>0.0280884940533672</v>
      </c>
      <c r="K391" s="36">
        <v>0</v>
      </c>
      <c r="L391" s="24">
        <v>0</v>
      </c>
      <c r="M391" s="37">
        <v>0</v>
      </c>
      <c r="N391" s="29">
        <f>'[4]Расч. по домам на электр'!$P$383</f>
        <v>0.09278279949886499</v>
      </c>
      <c r="O391" s="24">
        <f>'[8]Расчет на дерат  и дез.'!$K$383</f>
        <v>0</v>
      </c>
      <c r="P391" s="24">
        <f>'[18]Расч. по домам на электр'!$P$383</f>
        <v>0.1470801061292311</v>
      </c>
      <c r="Q391" s="28">
        <v>0.5</v>
      </c>
      <c r="R391" s="24">
        <v>0</v>
      </c>
      <c r="S391" s="24">
        <f>'[25]Расч по домам на посыпку и расч'!$H$389</f>
        <v>0.011984784101462658</v>
      </c>
      <c r="T391" s="24">
        <f>'[3]Расч по домам'!$M$395</f>
        <v>0.05639919599067348</v>
      </c>
      <c r="U391" s="25">
        <f t="shared" si="67"/>
        <v>1.7501428968306405</v>
      </c>
      <c r="V391" s="56">
        <f t="shared" si="65"/>
        <v>1.8376500416721726</v>
      </c>
      <c r="W391" s="25">
        <f t="shared" si="66"/>
        <v>2.205180050006607</v>
      </c>
      <c r="X391" s="3">
        <f t="shared" si="68"/>
        <v>2.3101886238164457</v>
      </c>
      <c r="Y391" s="162">
        <f t="shared" si="64"/>
        <v>1.9343684649180766</v>
      </c>
      <c r="Z391" s="153">
        <f t="shared" si="56"/>
        <v>8228.188320589654</v>
      </c>
      <c r="AA391" s="153">
        <f t="shared" si="57"/>
        <v>6856.823600491378</v>
      </c>
      <c r="AB391" s="154">
        <f t="shared" si="58"/>
        <v>2.205180050006607</v>
      </c>
      <c r="AC391" s="155">
        <f t="shared" si="59"/>
        <v>6530.308190944169</v>
      </c>
      <c r="AD391" s="19">
        <f t="shared" si="60"/>
        <v>2.3154390525069375</v>
      </c>
    </row>
    <row r="392" spans="1:30" ht="12.75">
      <c r="A392" s="27" t="s">
        <v>111</v>
      </c>
      <c r="B392" s="27">
        <v>3</v>
      </c>
      <c r="C392" s="27">
        <v>5</v>
      </c>
      <c r="D392" s="27">
        <v>2696.8</v>
      </c>
      <c r="E392" s="24"/>
      <c r="F392" s="26">
        <f>'[12]Расч по домам'!$Y$386</f>
        <v>0.5510005868881636</v>
      </c>
      <c r="G392" s="36">
        <f>'[11]Норм по домам'!$Q$389</f>
        <v>0.4528966083805893</v>
      </c>
      <c r="H392" s="24"/>
      <c r="I392" s="22">
        <f>'[14]Расч по домам'!$M$395</f>
        <v>0.07297248727193684</v>
      </c>
      <c r="J392" s="23">
        <f>'[16]Расч по домам'!$G$395</f>
        <v>0.0280884940533672</v>
      </c>
      <c r="K392" s="36">
        <v>0</v>
      </c>
      <c r="L392" s="24">
        <v>0</v>
      </c>
      <c r="M392" s="37">
        <v>0</v>
      </c>
      <c r="N392" s="29">
        <f>'[4]Расч. по домам на электр'!$P$384</f>
        <v>0.08789028802122224</v>
      </c>
      <c r="O392" s="24">
        <f>'[8]Расчет на дерат  и дез.'!$K$384</f>
        <v>0</v>
      </c>
      <c r="P392" s="24">
        <f>'[18]Расч. по домам на электр'!$P$384</f>
        <v>0.7174428952832986</v>
      </c>
      <c r="Q392" s="28">
        <v>0.5</v>
      </c>
      <c r="R392" s="24">
        <v>0</v>
      </c>
      <c r="S392" s="24">
        <f>'[25]Расч по домам на посыпку и расч'!$H$389</f>
        <v>0.011984784101462658</v>
      </c>
      <c r="T392" s="24">
        <f>'[3]Расч по домам'!$M$396</f>
        <v>0.05202272322752892</v>
      </c>
      <c r="U392" s="25">
        <f t="shared" si="67"/>
        <v>2.4742988672275694</v>
      </c>
      <c r="V392" s="56">
        <f t="shared" si="65"/>
        <v>2.598013810588948</v>
      </c>
      <c r="W392" s="25">
        <f t="shared" si="66"/>
        <v>3.1176165727067375</v>
      </c>
      <c r="X392" s="3">
        <f t="shared" si="68"/>
        <v>3.266074504740392</v>
      </c>
      <c r="Y392" s="162">
        <f t="shared" si="64"/>
        <v>2.7347513795673137</v>
      </c>
      <c r="Z392" s="153">
        <f t="shared" si="56"/>
        <v>8407.58837327553</v>
      </c>
      <c r="AA392" s="153">
        <f t="shared" si="57"/>
        <v>7006.323644396275</v>
      </c>
      <c r="AB392" s="154">
        <f t="shared" si="58"/>
        <v>3.117616572706738</v>
      </c>
      <c r="AC392" s="155">
        <f t="shared" si="59"/>
        <v>6672.689185139309</v>
      </c>
      <c r="AD392" s="19">
        <f t="shared" si="60"/>
        <v>3.2734974013420746</v>
      </c>
    </row>
    <row r="393" spans="1:30" ht="12.75">
      <c r="A393" s="27" t="s">
        <v>110</v>
      </c>
      <c r="B393" s="27">
        <v>5</v>
      </c>
      <c r="C393" s="27">
        <v>5</v>
      </c>
      <c r="D393" s="27">
        <v>2738.9</v>
      </c>
      <c r="E393" s="24"/>
      <c r="F393" s="26">
        <f>'[1]Расч по домам'!$Y$387</f>
        <v>0.4503515833412422</v>
      </c>
      <c r="G393" s="36">
        <f>'[11]Норм по домам'!$Q$390</f>
        <v>0.4528966083805893</v>
      </c>
      <c r="H393" s="24"/>
      <c r="I393" s="22">
        <f>'[14]Расч по домам'!$M$396</f>
        <v>0.07297248727193684</v>
      </c>
      <c r="J393" s="23">
        <f>'[16]Расч по домам'!$G$396</f>
        <v>0.0280884940533672</v>
      </c>
      <c r="K393" s="36">
        <v>0</v>
      </c>
      <c r="L393" s="24">
        <v>0</v>
      </c>
      <c r="M393" s="37">
        <v>0</v>
      </c>
      <c r="N393" s="29">
        <f>'[4]Расч. по домам на электр'!$P$385</f>
        <v>0.09688410021138615</v>
      </c>
      <c r="O393" s="24">
        <f>'[8]Расчет на дерат  и дез.'!$K$385</f>
        <v>0</v>
      </c>
      <c r="P393" s="24">
        <f>'[18]Расч. по домам на электр'!$P$385</f>
        <v>0.7053926758917812</v>
      </c>
      <c r="Q393" s="28">
        <v>0.5</v>
      </c>
      <c r="R393" s="24">
        <v>0</v>
      </c>
      <c r="S393" s="24">
        <f>'[25]Расч по домам на посыпку и расч'!$H$389</f>
        <v>0.011984784101462658</v>
      </c>
      <c r="T393" s="24">
        <f>'[3]Расч по домам'!$M$397</f>
        <v>0.05122307495709957</v>
      </c>
      <c r="U393" s="25">
        <f t="shared" si="67"/>
        <v>2.369793808208865</v>
      </c>
      <c r="V393" s="56">
        <f t="shared" si="65"/>
        <v>2.4882834986193085</v>
      </c>
      <c r="W393" s="25">
        <f t="shared" si="66"/>
        <v>2.98594019834317</v>
      </c>
      <c r="X393" s="3">
        <f t="shared" si="68"/>
        <v>3.1281278268357022</v>
      </c>
      <c r="Y393" s="162">
        <f t="shared" si="64"/>
        <v>2.619245788020325</v>
      </c>
      <c r="Z393" s="153">
        <f t="shared" si="56"/>
        <v>8178.191609242109</v>
      </c>
      <c r="AA393" s="153">
        <f t="shared" si="57"/>
        <v>6815.159674368424</v>
      </c>
      <c r="AB393" s="154">
        <f t="shared" si="58"/>
        <v>2.98594019834317</v>
      </c>
      <c r="AC393" s="155">
        <f t="shared" si="59"/>
        <v>6490.628261303261</v>
      </c>
      <c r="AD393" s="19">
        <f t="shared" si="60"/>
        <v>3.1352372082603286</v>
      </c>
    </row>
    <row r="394" spans="1:30" ht="12.75">
      <c r="A394" s="27" t="s">
        <v>110</v>
      </c>
      <c r="B394" s="27">
        <v>7</v>
      </c>
      <c r="C394" s="27">
        <v>5</v>
      </c>
      <c r="D394" s="27">
        <v>2801.9</v>
      </c>
      <c r="E394" s="24"/>
      <c r="F394" s="26">
        <f>'[12]Расч по домам'!$Y$388</f>
        <v>0.4251509940921041</v>
      </c>
      <c r="G394" s="36">
        <f>'[11]Норм по домам'!$Q$391</f>
        <v>0.4528966083805893</v>
      </c>
      <c r="H394" s="24"/>
      <c r="I394" s="22">
        <f>'[14]Расч по домам'!$M$397</f>
        <v>0.07297248727193684</v>
      </c>
      <c r="J394" s="23">
        <f>'[16]Расч по домам'!$G$397</f>
        <v>0.0280884940533672</v>
      </c>
      <c r="K394" s="36">
        <v>0</v>
      </c>
      <c r="L394" s="24">
        <v>0</v>
      </c>
      <c r="M394" s="37">
        <v>0</v>
      </c>
      <c r="N394" s="29">
        <f>'[4]Расч. по домам на электр'!$P$386</f>
        <v>0.08964959327681174</v>
      </c>
      <c r="O394" s="24">
        <f>'[8]Расчет на дерат  и дез.'!$K$386</f>
        <v>0</v>
      </c>
      <c r="P394" s="24">
        <f>'[18]Расч. по домам на электр'!$P$386</f>
        <v>0.049966094435918484</v>
      </c>
      <c r="Q394" s="28">
        <v>0.5</v>
      </c>
      <c r="R394" s="24">
        <v>0</v>
      </c>
      <c r="S394" s="24">
        <f>'[25]Расч по домам на посыпку и расч'!$H$389</f>
        <v>0.011984784101462658</v>
      </c>
      <c r="T394" s="24">
        <f>'[3]Расч по домам'!$M$398</f>
        <v>0.05007133730682751</v>
      </c>
      <c r="U394" s="25">
        <f t="shared" si="67"/>
        <v>1.680780392919018</v>
      </c>
      <c r="V394" s="56">
        <f t="shared" si="65"/>
        <v>1.764819412564969</v>
      </c>
      <c r="W394" s="25">
        <f t="shared" si="66"/>
        <v>2.1177832950779627</v>
      </c>
      <c r="X394" s="3">
        <f t="shared" si="68"/>
        <v>2.218630118653104</v>
      </c>
      <c r="Y394" s="162">
        <f t="shared" si="64"/>
        <v>1.8577046448052306</v>
      </c>
      <c r="Z394" s="153">
        <f t="shared" si="56"/>
        <v>5933.817014478944</v>
      </c>
      <c r="AA394" s="153">
        <f t="shared" si="57"/>
        <v>4944.847512065787</v>
      </c>
      <c r="AB394" s="154">
        <f t="shared" si="58"/>
        <v>2.1177832950779623</v>
      </c>
      <c r="AC394" s="155">
        <f t="shared" si="59"/>
        <v>4709.378582919797</v>
      </c>
      <c r="AD394" s="19">
        <f t="shared" si="60"/>
        <v>2.223672459831861</v>
      </c>
    </row>
    <row r="395" spans="1:30" ht="12.75">
      <c r="A395" s="27" t="s">
        <v>109</v>
      </c>
      <c r="B395" s="27">
        <v>2</v>
      </c>
      <c r="C395" s="27">
        <v>1</v>
      </c>
      <c r="D395" s="27">
        <v>0</v>
      </c>
      <c r="E395" s="24"/>
      <c r="F395" s="26"/>
      <c r="G395" s="36"/>
      <c r="H395" s="24"/>
      <c r="I395" s="22"/>
      <c r="J395" s="23"/>
      <c r="K395" s="36"/>
      <c r="L395" s="24"/>
      <c r="M395" s="37"/>
      <c r="N395" s="29"/>
      <c r="O395" s="24"/>
      <c r="P395" s="24"/>
      <c r="Q395" s="28"/>
      <c r="R395" s="24"/>
      <c r="S395" s="24">
        <v>0</v>
      </c>
      <c r="T395" s="24"/>
      <c r="U395" s="25"/>
      <c r="V395" s="56"/>
      <c r="W395" s="25"/>
      <c r="X395" s="3"/>
      <c r="Y395" s="162"/>
      <c r="Z395" s="153"/>
      <c r="AA395" s="153"/>
      <c r="AB395" s="154">
        <f t="shared" si="58"/>
        <v>0</v>
      </c>
      <c r="AC395" s="155">
        <f t="shared" si="59"/>
        <v>0</v>
      </c>
      <c r="AD395" s="19">
        <f t="shared" si="60"/>
        <v>0</v>
      </c>
    </row>
    <row r="396" spans="1:30" ht="12.75">
      <c r="A396" s="27" t="s">
        <v>109</v>
      </c>
      <c r="B396" s="27">
        <v>3</v>
      </c>
      <c r="C396" s="27">
        <v>4</v>
      </c>
      <c r="D396" s="27">
        <v>1413.8</v>
      </c>
      <c r="E396" s="24"/>
      <c r="F396" s="26">
        <f>'[12]Расч по домам'!$Y$390</f>
        <v>0.6497290625925403</v>
      </c>
      <c r="G396" s="36">
        <f>'[11]Норм по домам'!$Q$393</f>
        <v>0.4528966083805893</v>
      </c>
      <c r="H396" s="24"/>
      <c r="I396" s="22">
        <f>'[14]Расч по домам'!$M$399</f>
        <v>0.07297248727193684</v>
      </c>
      <c r="J396" s="23">
        <f>'[16]Расч по домам'!$G$399</f>
        <v>0.0280884940533672</v>
      </c>
      <c r="K396" s="36">
        <v>0</v>
      </c>
      <c r="L396" s="24">
        <v>0</v>
      </c>
      <c r="M396" s="37">
        <v>0</v>
      </c>
      <c r="N396" s="29">
        <f>'[4]Расч. по домам на электр'!$P$388</f>
        <v>0.09733848171591031</v>
      </c>
      <c r="O396" s="24">
        <f>'[8]Расчет на дерат  и дез.'!$K$388</f>
        <v>0</v>
      </c>
      <c r="P396" s="24">
        <f>'[18]Расч. по домам на электр'!$P$388</f>
        <v>0.5715095676824947</v>
      </c>
      <c r="Q396" s="28">
        <v>0.5</v>
      </c>
      <c r="R396" s="24">
        <v>0</v>
      </c>
      <c r="S396" s="24">
        <f>'[25]Расч по домам на посыпку и расч'!$H$389</f>
        <v>0.011984784101462658</v>
      </c>
      <c r="T396" s="24">
        <f>'[3]Расч по домам'!$M$400</f>
        <v>0.12503999999999998</v>
      </c>
      <c r="U396" s="25">
        <f aca="true" t="shared" si="69" ref="U396:U412">T396+S396+R396+Q396+P396+O396+N396+M396+L396+K396+J396+I396+H396+G396+F396+E396</f>
        <v>2.5095594857983015</v>
      </c>
      <c r="V396" s="56">
        <f t="shared" si="65"/>
        <v>2.6350374600882165</v>
      </c>
      <c r="W396" s="25">
        <f t="shared" si="66"/>
        <v>3.16204495210586</v>
      </c>
      <c r="X396" s="3">
        <f t="shared" si="68"/>
        <v>3.3126185212537584</v>
      </c>
      <c r="Y396" s="162">
        <f t="shared" si="64"/>
        <v>2.7737236421981226</v>
      </c>
      <c r="Z396" s="153">
        <f aca="true" t="shared" si="70" ref="Z396:Z414">W396*D396</f>
        <v>4470.499153287265</v>
      </c>
      <c r="AA396" s="153">
        <f aca="true" t="shared" si="71" ref="AA396:AA414">V396*D396</f>
        <v>3725.41596107272</v>
      </c>
      <c r="AB396" s="154">
        <f t="shared" si="58"/>
        <v>3.16204495210586</v>
      </c>
      <c r="AC396" s="155">
        <f t="shared" si="59"/>
        <v>3548.0152010216384</v>
      </c>
      <c r="AD396" s="19">
        <f t="shared" si="60"/>
        <v>3.320147199711153</v>
      </c>
    </row>
    <row r="397" spans="1:30" ht="12.75">
      <c r="A397" s="27" t="s">
        <v>109</v>
      </c>
      <c r="B397" s="27">
        <v>4</v>
      </c>
      <c r="C397" s="27">
        <v>4</v>
      </c>
      <c r="D397" s="27">
        <v>1486.3</v>
      </c>
      <c r="E397" s="24"/>
      <c r="F397" s="26">
        <f>'[12]Расч по домам'!$Y$391</f>
        <v>0.4789906099172442</v>
      </c>
      <c r="G397" s="36">
        <f>'[11]Норм по домам'!$Q$394</f>
        <v>0.4528966083805892</v>
      </c>
      <c r="H397" s="24"/>
      <c r="I397" s="22">
        <f>'[14]Расч по домам'!$M$400</f>
        <v>0.07297248727193684</v>
      </c>
      <c r="J397" s="23">
        <f>'[16]Расч по домам'!$G$400</f>
        <v>0.0280884940533672</v>
      </c>
      <c r="K397" s="36">
        <v>0</v>
      </c>
      <c r="L397" s="24">
        <v>0</v>
      </c>
      <c r="M397" s="37">
        <v>0</v>
      </c>
      <c r="N397" s="29">
        <f>'[4]Расч. по домам на электр'!$P$389</f>
        <v>0.08960174973242123</v>
      </c>
      <c r="O397" s="24">
        <f>'[8]Расчет на дерат  и дез.'!$K$389</f>
        <v>0</v>
      </c>
      <c r="P397" s="24">
        <f>'[18]Расч. по домам на электр'!$P$389</f>
        <v>0.5441295546558704</v>
      </c>
      <c r="Q397" s="28">
        <v>0.5</v>
      </c>
      <c r="R397" s="24">
        <v>0</v>
      </c>
      <c r="S397" s="24">
        <f>'[25]Расч по домам на посыпку и расч'!$H$389</f>
        <v>0.011984784101462658</v>
      </c>
      <c r="T397" s="24">
        <f>'[3]Расч по домам'!$M$401</f>
        <v>0.12698619163292846</v>
      </c>
      <c r="U397" s="25">
        <f t="shared" si="69"/>
        <v>2.3056504797458204</v>
      </c>
      <c r="V397" s="56">
        <f t="shared" si="65"/>
        <v>2.4209330037331114</v>
      </c>
      <c r="W397" s="25">
        <f t="shared" si="66"/>
        <v>2.9051196044797334</v>
      </c>
      <c r="X397" s="3">
        <f t="shared" si="68"/>
        <v>3.0434586332644833</v>
      </c>
      <c r="Y397" s="162">
        <f t="shared" si="64"/>
        <v>2.5483505302453806</v>
      </c>
      <c r="Z397" s="153">
        <f t="shared" si="70"/>
        <v>4317.879268138227</v>
      </c>
      <c r="AA397" s="153">
        <f t="shared" si="71"/>
        <v>3598.2327234485233</v>
      </c>
      <c r="AB397" s="154">
        <f t="shared" si="58"/>
        <v>2.9051196044797343</v>
      </c>
      <c r="AC397" s="155">
        <f t="shared" si="59"/>
        <v>3426.888308046213</v>
      </c>
      <c r="AD397" s="19">
        <f t="shared" si="60"/>
        <v>3.0503755847037204</v>
      </c>
    </row>
    <row r="398" spans="1:30" ht="12.75">
      <c r="A398" s="27" t="s">
        <v>109</v>
      </c>
      <c r="B398" s="27">
        <v>7</v>
      </c>
      <c r="C398" s="27">
        <v>2</v>
      </c>
      <c r="D398" s="27">
        <v>643.7</v>
      </c>
      <c r="E398" s="24"/>
      <c r="F398" s="26">
        <f>'[12]Расч по домам'!$Y$392</f>
        <v>0.47153946362176985</v>
      </c>
      <c r="G398" s="36">
        <f>'[11]Норм по домам'!$Q$395</f>
        <v>0.45289660838058937</v>
      </c>
      <c r="H398" s="24"/>
      <c r="I398" s="22">
        <f>'[14]Расч по домам'!$M$401</f>
        <v>0.07297248727193684</v>
      </c>
      <c r="J398" s="23">
        <f>'[16]Расч по домам'!$G$401</f>
        <v>0.0280884940533672</v>
      </c>
      <c r="K398" s="36">
        <v>0</v>
      </c>
      <c r="L398" s="24">
        <v>0</v>
      </c>
      <c r="M398" s="37">
        <v>0</v>
      </c>
      <c r="N398" s="29">
        <f>'[4]Расч. по домам на электр'!$P$390</f>
        <v>0.07537161411122278</v>
      </c>
      <c r="O398" s="24">
        <f>'[8]Расчет на дерат  и дез.'!$K$390</f>
        <v>0</v>
      </c>
      <c r="P398" s="24">
        <f>'[18]Расч. по домам на электр'!$P$390</f>
        <v>0.657858894034323</v>
      </c>
      <c r="Q398" s="28">
        <v>0.5</v>
      </c>
      <c r="R398" s="24">
        <v>0</v>
      </c>
      <c r="S398" s="24">
        <f>'[25]Расч по домам на посыпку и расч'!$H$389</f>
        <v>0.011984784101462658</v>
      </c>
      <c r="T398" s="24">
        <f>'[3]Расч по домам'!$M$402</f>
        <v>0.09612173249795695</v>
      </c>
      <c r="U398" s="25">
        <f t="shared" si="69"/>
        <v>2.3668340780726287</v>
      </c>
      <c r="V398" s="56">
        <f t="shared" si="65"/>
        <v>2.48517578197626</v>
      </c>
      <c r="W398" s="25">
        <f t="shared" si="66"/>
        <v>2.982210938371512</v>
      </c>
      <c r="X398" s="3">
        <f t="shared" si="68"/>
        <v>3.1242209830558703</v>
      </c>
      <c r="Y398" s="162">
        <f t="shared" si="64"/>
        <v>2.6159745073434317</v>
      </c>
      <c r="Z398" s="153">
        <f t="shared" si="70"/>
        <v>1919.6491810297423</v>
      </c>
      <c r="AA398" s="153">
        <f t="shared" si="71"/>
        <v>1599.7076508581188</v>
      </c>
      <c r="AB398" s="154">
        <f t="shared" si="58"/>
        <v>2.9822109383715127</v>
      </c>
      <c r="AC398" s="155">
        <f t="shared" si="59"/>
        <v>1523.531096055351</v>
      </c>
      <c r="AD398" s="19">
        <f t="shared" si="60"/>
        <v>3.1313214852900875</v>
      </c>
    </row>
    <row r="399" spans="1:30" ht="12.75">
      <c r="A399" s="27" t="s">
        <v>109</v>
      </c>
      <c r="B399" s="27">
        <v>8</v>
      </c>
      <c r="C399" s="27">
        <v>2</v>
      </c>
      <c r="D399" s="27">
        <v>584</v>
      </c>
      <c r="E399" s="24"/>
      <c r="F399" s="26">
        <f>'[12]Расч по домам'!$Y$393</f>
        <v>0.5242840731735159</v>
      </c>
      <c r="G399" s="36">
        <f>'[11]Норм по домам'!$Q$396</f>
        <v>0.45289660838058937</v>
      </c>
      <c r="H399" s="24"/>
      <c r="I399" s="22">
        <f>'[14]Расч по домам'!$M$402</f>
        <v>0.07297248727193684</v>
      </c>
      <c r="J399" s="23">
        <f>'[16]Расч по домам'!$G$402</f>
        <v>0.028088494053367205</v>
      </c>
      <c r="K399" s="36">
        <v>0</v>
      </c>
      <c r="L399" s="24">
        <v>0</v>
      </c>
      <c r="M399" s="37">
        <v>0</v>
      </c>
      <c r="N399" s="29">
        <f>'[4]Расч. по домам на электр'!$P$391</f>
        <v>0.06639860506331526</v>
      </c>
      <c r="O399" s="24">
        <f>'[8]Расчет на дерат  и дез.'!$K$391</f>
        <v>0</v>
      </c>
      <c r="P399" s="24">
        <f>'[18]Расч. по домам на электр'!$P$391</f>
        <v>0.6673114119922631</v>
      </c>
      <c r="Q399" s="28">
        <v>0.5</v>
      </c>
      <c r="R399" s="24">
        <v>0</v>
      </c>
      <c r="S399" s="24">
        <f>'[25]Расч по домам на посыпку и расч'!$H$389</f>
        <v>0.011984784101462658</v>
      </c>
      <c r="T399" s="24">
        <f>'[3]Расч по домам'!$M$403</f>
        <v>0.08125239016302847</v>
      </c>
      <c r="U399" s="25">
        <f t="shared" si="69"/>
        <v>2.405188854199479</v>
      </c>
      <c r="V399" s="56">
        <f t="shared" si="65"/>
        <v>2.525448296909453</v>
      </c>
      <c r="W399" s="25">
        <f t="shared" si="66"/>
        <v>3.0305379562913433</v>
      </c>
      <c r="X399" s="3">
        <f t="shared" si="68"/>
        <v>3.1748492875433127</v>
      </c>
      <c r="Y399" s="162">
        <f t="shared" si="64"/>
        <v>2.65836662832574</v>
      </c>
      <c r="Z399" s="153">
        <f t="shared" si="70"/>
        <v>1769.8341664741445</v>
      </c>
      <c r="AA399" s="153">
        <f t="shared" si="71"/>
        <v>1474.8618053951204</v>
      </c>
      <c r="AB399" s="154">
        <f t="shared" si="58"/>
        <v>3.0305379562913433</v>
      </c>
      <c r="AC399" s="155">
        <f t="shared" si="59"/>
        <v>1404.6302908524958</v>
      </c>
      <c r="AD399" s="19">
        <f t="shared" si="60"/>
        <v>3.1820648541059104</v>
      </c>
    </row>
    <row r="400" spans="1:30" ht="12.75">
      <c r="A400" s="27" t="s">
        <v>109</v>
      </c>
      <c r="B400" s="27">
        <v>9</v>
      </c>
      <c r="C400" s="27">
        <v>2</v>
      </c>
      <c r="D400" s="27">
        <v>642</v>
      </c>
      <c r="E400" s="24"/>
      <c r="F400" s="26">
        <f>'[12]Расч по домам'!$Y$394</f>
        <v>0.5001979559916926</v>
      </c>
      <c r="G400" s="36">
        <f>'[11]Норм по домам'!$Q$397</f>
        <v>0.45289660838058937</v>
      </c>
      <c r="H400" s="24"/>
      <c r="I400" s="22">
        <f>'[14]Расч по домам'!$M$403</f>
        <v>0.07297248727193682</v>
      </c>
      <c r="J400" s="23">
        <f>'[16]Расч по домам'!$G$403</f>
        <v>0.0280884940533672</v>
      </c>
      <c r="K400" s="36">
        <v>0</v>
      </c>
      <c r="L400" s="24">
        <v>0</v>
      </c>
      <c r="M400" s="37">
        <v>0</v>
      </c>
      <c r="N400" s="29">
        <f>'[4]Расч. по домам на электр'!$P$392</f>
        <v>0.10885359998711124</v>
      </c>
      <c r="O400" s="24">
        <f>'[8]Расчет на дерат  и дез.'!$K$392</f>
        <v>0</v>
      </c>
      <c r="P400" s="24">
        <f>'[18]Расч. по домам на электр'!$P$392</f>
        <v>0.7522192804859055</v>
      </c>
      <c r="Q400" s="28">
        <v>0.5</v>
      </c>
      <c r="R400" s="24">
        <v>0</v>
      </c>
      <c r="S400" s="24">
        <f>'[25]Расч по домам на посыпку и расч'!$H$389</f>
        <v>0.011984784101462658</v>
      </c>
      <c r="T400" s="24">
        <f>'[3]Расч по домам'!$M$404</f>
        <v>0.14654534807662356</v>
      </c>
      <c r="U400" s="25">
        <f t="shared" si="69"/>
        <v>2.573758558348689</v>
      </c>
      <c r="V400" s="56">
        <f t="shared" si="65"/>
        <v>2.7024464862661235</v>
      </c>
      <c r="W400" s="25">
        <f t="shared" si="66"/>
        <v>3.242935783519348</v>
      </c>
      <c r="X400" s="3">
        <f t="shared" si="68"/>
        <v>3.39736129702027</v>
      </c>
      <c r="Y400" s="162">
        <f t="shared" si="64"/>
        <v>2.8446805118590777</v>
      </c>
      <c r="Z400" s="153">
        <f t="shared" si="70"/>
        <v>2081.9647730194215</v>
      </c>
      <c r="AA400" s="153">
        <f t="shared" si="71"/>
        <v>1734.9706441828512</v>
      </c>
      <c r="AB400" s="154">
        <f t="shared" si="58"/>
        <v>3.2429357835193486</v>
      </c>
      <c r="AC400" s="155">
        <f t="shared" si="59"/>
        <v>1652.3529944598583</v>
      </c>
      <c r="AD400" s="19">
        <f t="shared" si="60"/>
        <v>3.405082572695316</v>
      </c>
    </row>
    <row r="401" spans="1:30" ht="12.75">
      <c r="A401" s="27" t="s">
        <v>109</v>
      </c>
      <c r="B401" s="27">
        <v>10</v>
      </c>
      <c r="C401" s="27">
        <v>2</v>
      </c>
      <c r="D401" s="27">
        <v>329.8</v>
      </c>
      <c r="E401" s="24"/>
      <c r="F401" s="26">
        <f>'[12]Расч по домам'!$Y$395</f>
        <v>0.6963450418165892</v>
      </c>
      <c r="G401" s="36">
        <f>'[11]Норм по домам'!$Q$398</f>
        <v>0.3296389658504187</v>
      </c>
      <c r="H401" s="24"/>
      <c r="I401" s="22">
        <f>'[14]Расч по домам'!$M$404</f>
        <v>0.07297248727193682</v>
      </c>
      <c r="J401" s="23">
        <f>'[16]Расч по домам'!$G$404</f>
        <v>0.0280884940533672</v>
      </c>
      <c r="K401" s="36">
        <v>0</v>
      </c>
      <c r="L401" s="24">
        <v>0</v>
      </c>
      <c r="M401" s="37">
        <v>0</v>
      </c>
      <c r="N401" s="29">
        <f>'[4]Расч. по домам на электр'!$P$393</f>
        <v>0.09008275936913523</v>
      </c>
      <c r="O401" s="24">
        <f>'[8]Расчет на дерат  и дез.'!$K$393</f>
        <v>0</v>
      </c>
      <c r="P401" s="24">
        <f>'[18]Расч. по домам на электр'!$P$393</f>
        <v>0.7862607846329155</v>
      </c>
      <c r="Q401" s="28">
        <v>0.5</v>
      </c>
      <c r="R401" s="24">
        <v>0</v>
      </c>
      <c r="S401" s="24">
        <f>'[25]Расч по домам на посыпку и расч'!$H$389</f>
        <v>0.011984784101462658</v>
      </c>
      <c r="T401" s="24">
        <f>'[3]Расч по домам'!$M$405</f>
        <v>0.11488291714146183</v>
      </c>
      <c r="U401" s="25">
        <f t="shared" si="69"/>
        <v>2.630256234237287</v>
      </c>
      <c r="V401" s="56">
        <f t="shared" si="65"/>
        <v>2.7617690459491517</v>
      </c>
      <c r="W401" s="25">
        <f t="shared" si="66"/>
        <v>3.314122855138982</v>
      </c>
      <c r="X401" s="3">
        <f t="shared" si="68"/>
        <v>3.4719382291932193</v>
      </c>
      <c r="Y401" s="162">
        <f t="shared" si="64"/>
        <v>2.907125311525423</v>
      </c>
      <c r="Z401" s="153">
        <f t="shared" si="70"/>
        <v>1092.9977176248362</v>
      </c>
      <c r="AA401" s="153">
        <f t="shared" si="71"/>
        <v>910.8314313540303</v>
      </c>
      <c r="AB401" s="154">
        <f t="shared" si="58"/>
        <v>3.3141228551389825</v>
      </c>
      <c r="AC401" s="155">
        <f t="shared" si="59"/>
        <v>867.4585060514573</v>
      </c>
      <c r="AD401" s="19">
        <f t="shared" si="60"/>
        <v>3.479828997895931</v>
      </c>
    </row>
    <row r="402" spans="1:30" ht="12.75">
      <c r="A402" s="27" t="s">
        <v>109</v>
      </c>
      <c r="B402" s="27">
        <v>11</v>
      </c>
      <c r="C402" s="27">
        <v>2</v>
      </c>
      <c r="D402" s="27">
        <v>713.7</v>
      </c>
      <c r="E402" s="24"/>
      <c r="F402" s="26">
        <f>'[12]Расч по домам'!$Y$396</f>
        <v>0.732073010658073</v>
      </c>
      <c r="G402" s="36">
        <f>'[11]Норм по домам'!$Q$399</f>
        <v>0.45289660838058937</v>
      </c>
      <c r="H402" s="24"/>
      <c r="I402" s="22">
        <f>'[14]Расч по домам'!$M$236</f>
        <v>0.07297248727193684</v>
      </c>
      <c r="J402" s="23">
        <f>'[16]Расч по домам'!$G$405</f>
        <v>0.028088494053367205</v>
      </c>
      <c r="K402" s="36">
        <v>0</v>
      </c>
      <c r="L402" s="24">
        <v>0</v>
      </c>
      <c r="M402" s="37">
        <v>0</v>
      </c>
      <c r="N402" s="29">
        <f>'[4]Расч. по домам на электр'!$P$394</f>
        <v>0.07830456923795072</v>
      </c>
      <c r="O402" s="24">
        <f>'[8]Расчет на дерат  и дез.'!$K$394</f>
        <v>0</v>
      </c>
      <c r="P402" s="24">
        <f>'[18]Расч. по домам на электр'!$P$394</f>
        <v>0.6834583274373849</v>
      </c>
      <c r="Q402" s="28">
        <v>0.5</v>
      </c>
      <c r="R402" s="24">
        <v>0</v>
      </c>
      <c r="S402" s="24">
        <f>'[25]Расч по домам на посыпку и расч'!$H$389</f>
        <v>0.011984784101462658</v>
      </c>
      <c r="T402" s="24">
        <f>'[3]Расч по домам'!$M$406</f>
        <v>0.09986214235177585</v>
      </c>
      <c r="U402" s="25">
        <f t="shared" si="69"/>
        <v>2.6596404234925406</v>
      </c>
      <c r="V402" s="56">
        <f t="shared" si="65"/>
        <v>2.7926224446671677</v>
      </c>
      <c r="W402" s="25">
        <f t="shared" si="66"/>
        <v>3.3511469336006012</v>
      </c>
      <c r="X402" s="3">
        <f t="shared" si="68"/>
        <v>3.5107253590101535</v>
      </c>
      <c r="Y402" s="162">
        <f t="shared" si="64"/>
        <v>2.9396025733338607</v>
      </c>
      <c r="Z402" s="153">
        <f t="shared" si="70"/>
        <v>2391.7135665107494</v>
      </c>
      <c r="AA402" s="153">
        <f t="shared" si="71"/>
        <v>1993.0946387589577</v>
      </c>
      <c r="AB402" s="154">
        <f t="shared" si="58"/>
        <v>3.3511469336006012</v>
      </c>
      <c r="AC402" s="155">
        <f t="shared" si="59"/>
        <v>1898.1853702466262</v>
      </c>
      <c r="AD402" s="19">
        <f t="shared" si="60"/>
        <v>3.5187042802806316</v>
      </c>
    </row>
    <row r="403" spans="1:30" ht="12.75">
      <c r="A403" s="27" t="s">
        <v>109</v>
      </c>
      <c r="B403" s="27">
        <v>12</v>
      </c>
      <c r="C403" s="27">
        <v>2</v>
      </c>
      <c r="D403" s="27">
        <v>626.4</v>
      </c>
      <c r="E403" s="24"/>
      <c r="F403" s="26">
        <f>'[12]Расч по домам'!$Y$397</f>
        <v>0.7201687328224777</v>
      </c>
      <c r="G403" s="36">
        <f>'[11]Норм по домам'!$Q$400</f>
        <v>0.45289660838058937</v>
      </c>
      <c r="H403" s="24"/>
      <c r="I403" s="22">
        <f>'[14]Расч по домам'!$M$406</f>
        <v>0.07297248727193682</v>
      </c>
      <c r="J403" s="23">
        <f>'[16]Расч по домам'!$G$405</f>
        <v>0.028088494053367205</v>
      </c>
      <c r="K403" s="36">
        <v>0</v>
      </c>
      <c r="L403" s="24">
        <v>0</v>
      </c>
      <c r="M403" s="37">
        <v>0</v>
      </c>
      <c r="N403" s="29">
        <f>'[4]Расч. по домам на электр'!$P$395</f>
        <v>0.08845562512861217</v>
      </c>
      <c r="O403" s="24">
        <f>'[8]Расчет на дерат  и дез.'!$K$395</f>
        <v>0.01553119891644482</v>
      </c>
      <c r="P403" s="24">
        <f>'[18]Расч. по домам на электр'!$P$395</f>
        <v>0.25735294117647056</v>
      </c>
      <c r="Q403" s="28">
        <v>0.5</v>
      </c>
      <c r="R403" s="24">
        <v>0</v>
      </c>
      <c r="S403" s="24">
        <f>'[25]Расч по домам на посыпку и расч'!$H$389</f>
        <v>0.011984784101462658</v>
      </c>
      <c r="T403" s="24">
        <f>'[3]Расч по домам'!$M$407</f>
        <v>0.15041043478260868</v>
      </c>
      <c r="U403" s="25">
        <f t="shared" si="69"/>
        <v>2.29786130663397</v>
      </c>
      <c r="V403" s="56">
        <f t="shared" si="65"/>
        <v>2.4127543719656686</v>
      </c>
      <c r="W403" s="25">
        <f t="shared" si="66"/>
        <v>2.8953052463588023</v>
      </c>
      <c r="X403" s="3">
        <f t="shared" si="68"/>
        <v>3.0331769247568405</v>
      </c>
      <c r="Y403" s="162">
        <f t="shared" si="64"/>
        <v>2.539741444174388</v>
      </c>
      <c r="Z403" s="153">
        <f t="shared" si="70"/>
        <v>1813.6192063191536</v>
      </c>
      <c r="AA403" s="153">
        <f t="shared" si="71"/>
        <v>1511.3493385992947</v>
      </c>
      <c r="AB403" s="154">
        <f t="shared" si="58"/>
        <v>2.8953052463588027</v>
      </c>
      <c r="AC403" s="155">
        <f t="shared" si="59"/>
        <v>1439.3803224755186</v>
      </c>
      <c r="AD403" s="19">
        <f t="shared" si="60"/>
        <v>3.0400705086767426</v>
      </c>
    </row>
    <row r="404" spans="1:30" ht="12.75">
      <c r="A404" s="27" t="s">
        <v>109</v>
      </c>
      <c r="B404" s="27">
        <v>13</v>
      </c>
      <c r="C404" s="27">
        <v>2</v>
      </c>
      <c r="D404" s="27">
        <v>630</v>
      </c>
      <c r="E404" s="24"/>
      <c r="F404" s="26">
        <f>'[12]Расч по домам'!$Y$398</f>
        <v>0.5940920298412697</v>
      </c>
      <c r="G404" s="36">
        <f>'[11]Норм по домам'!$Q$401</f>
        <v>0.45289660838058926</v>
      </c>
      <c r="H404" s="24"/>
      <c r="I404" s="22">
        <f>'[14]Расч по домам'!$M$407</f>
        <v>0.07297248727193684</v>
      </c>
      <c r="J404" s="23">
        <f>'[16]Расч по домам'!$G$407</f>
        <v>0.028088494053367205</v>
      </c>
      <c r="K404" s="36">
        <v>0</v>
      </c>
      <c r="L404" s="24">
        <v>0</v>
      </c>
      <c r="M404" s="37">
        <v>0</v>
      </c>
      <c r="N404" s="29">
        <f>'[4]Расч. по домам на электр'!$P$396</f>
        <v>0.08803346974301586</v>
      </c>
      <c r="O404" s="24">
        <f>'[8]Расчет на дерат  и дез.'!$K$396</f>
        <v>0</v>
      </c>
      <c r="P404" s="24">
        <f>'[18]Расч. по домам на электр'!$P$396</f>
        <v>0.7683741648106903</v>
      </c>
      <c r="Q404" s="28">
        <v>0.5</v>
      </c>
      <c r="R404" s="24">
        <v>0</v>
      </c>
      <c r="S404" s="24">
        <f>'[25]Расч по домам на посыпку и расч'!$H$389</f>
        <v>0.011984784101462658</v>
      </c>
      <c r="T404" s="24">
        <f>'[3]Расч по домам'!$M$408</f>
        <v>0.14969259942729876</v>
      </c>
      <c r="U404" s="25">
        <f t="shared" si="69"/>
        <v>2.666134637629631</v>
      </c>
      <c r="V404" s="56">
        <f t="shared" si="65"/>
        <v>2.7994413695111127</v>
      </c>
      <c r="W404" s="25">
        <f t="shared" si="66"/>
        <v>3.3593296434133353</v>
      </c>
      <c r="X404" s="3">
        <f t="shared" si="68"/>
        <v>3.5192977216711125</v>
      </c>
      <c r="Y404" s="162">
        <f t="shared" si="64"/>
        <v>2.9467803889590662</v>
      </c>
      <c r="Z404" s="153">
        <f t="shared" si="70"/>
        <v>2116.377675350401</v>
      </c>
      <c r="AA404" s="153">
        <f t="shared" si="71"/>
        <v>1763.648062792001</v>
      </c>
      <c r="AB404" s="154">
        <f t="shared" si="58"/>
        <v>3.3593296434133353</v>
      </c>
      <c r="AC404" s="155">
        <f t="shared" si="59"/>
        <v>1679.6648217066675</v>
      </c>
      <c r="AD404" s="19">
        <f t="shared" si="60"/>
        <v>3.527296125584002</v>
      </c>
    </row>
    <row r="405" spans="1:30" ht="12.75">
      <c r="A405" s="27" t="s">
        <v>109</v>
      </c>
      <c r="B405" s="27">
        <v>14</v>
      </c>
      <c r="C405" s="27">
        <v>2</v>
      </c>
      <c r="D405" s="27">
        <v>701.4</v>
      </c>
      <c r="E405" s="24"/>
      <c r="F405" s="26">
        <f>'[12]Расч по домам'!$Y$399</f>
        <v>0.6782152555840699</v>
      </c>
      <c r="G405" s="36">
        <f>'[11]Норм по домам'!$Q$402</f>
        <v>0.45289660838058926</v>
      </c>
      <c r="H405" s="24"/>
      <c r="I405" s="22">
        <f>'[14]Расч по домам'!$M$408</f>
        <v>0.07297248727193684</v>
      </c>
      <c r="J405" s="23">
        <f>'[16]Расч по домам'!$G$408</f>
        <v>0.0280884940533672</v>
      </c>
      <c r="K405" s="36">
        <v>0</v>
      </c>
      <c r="L405" s="24">
        <v>0</v>
      </c>
      <c r="M405" s="37">
        <v>0</v>
      </c>
      <c r="N405" s="29">
        <f>'[4]Расч. по домам на электр'!$P$397</f>
        <v>0.07908795066522763</v>
      </c>
      <c r="O405" s="24">
        <f>'[8]Расчет на дерат  и дез.'!$K$397</f>
        <v>0</v>
      </c>
      <c r="P405" s="24">
        <f>'[18]Расч. по домам на электр'!$P$397</f>
        <v>0.6902958410747462</v>
      </c>
      <c r="Q405" s="28">
        <v>0.5</v>
      </c>
      <c r="R405" s="24">
        <v>0</v>
      </c>
      <c r="S405" s="24">
        <f>'[25]Расч по домам на посыпку и расч'!$H$389</f>
        <v>0.011984784101462658</v>
      </c>
      <c r="T405" s="24">
        <f>'[3]Расч по домам'!$M$409</f>
        <v>0.10086119193940259</v>
      </c>
      <c r="U405" s="25">
        <f t="shared" si="69"/>
        <v>2.6144026130708022</v>
      </c>
      <c r="V405" s="56">
        <f t="shared" si="65"/>
        <v>2.7451227437243424</v>
      </c>
      <c r="W405" s="25">
        <f t="shared" si="66"/>
        <v>3.294147292469211</v>
      </c>
      <c r="X405" s="3">
        <f t="shared" si="68"/>
        <v>3.451011449253459</v>
      </c>
      <c r="Y405" s="162">
        <f t="shared" si="64"/>
        <v>2.889602888130887</v>
      </c>
      <c r="Z405" s="153">
        <f t="shared" si="70"/>
        <v>2310.5149109379045</v>
      </c>
      <c r="AA405" s="153">
        <f t="shared" si="71"/>
        <v>1925.4290924482536</v>
      </c>
      <c r="AB405" s="154">
        <f t="shared" si="58"/>
        <v>3.2941472924692112</v>
      </c>
      <c r="AC405" s="155">
        <f t="shared" si="59"/>
        <v>1833.7419928078607</v>
      </c>
      <c r="AD405" s="19">
        <f t="shared" si="60"/>
        <v>3.4588546570926715</v>
      </c>
    </row>
    <row r="406" spans="1:30" ht="12.75">
      <c r="A406" s="27" t="s">
        <v>109</v>
      </c>
      <c r="B406" s="27">
        <v>15</v>
      </c>
      <c r="C406" s="27">
        <v>3</v>
      </c>
      <c r="D406" s="27">
        <v>1427.7</v>
      </c>
      <c r="E406" s="24"/>
      <c r="F406" s="26">
        <f>'[12]Расч по домам'!$Y$400</f>
        <v>0.38988412984987514</v>
      </c>
      <c r="G406" s="36">
        <f>'[11]Норм по домам'!$Q$403</f>
        <v>0.45289660838058926</v>
      </c>
      <c r="H406" s="24"/>
      <c r="I406" s="22">
        <f>'[14]Расч по домам'!$M$409</f>
        <v>0.07297248727193682</v>
      </c>
      <c r="J406" s="23">
        <f>'[16]Расч по домам'!$G$409</f>
        <v>0.0280884940533672</v>
      </c>
      <c r="K406" s="36">
        <v>0</v>
      </c>
      <c r="L406" s="24">
        <v>0</v>
      </c>
      <c r="M406" s="37">
        <v>0</v>
      </c>
      <c r="N406" s="29">
        <f>'[4]Расч. по домам на электр'!$P$398</f>
        <v>0.15143433295883385</v>
      </c>
      <c r="O406" s="24">
        <f>'[8]Расчет на дерат  и дез.'!$K$398</f>
        <v>0</v>
      </c>
      <c r="P406" s="24">
        <f>'[18]Расч. по домам на электр'!$P$398</f>
        <v>0.7178362573099415</v>
      </c>
      <c r="Q406" s="28">
        <v>0.5</v>
      </c>
      <c r="R406" s="24">
        <v>0</v>
      </c>
      <c r="S406" s="24">
        <f>'[25]Расч по домам на посыпку и расч'!$H$389</f>
        <v>0.011984784101462658</v>
      </c>
      <c r="T406" s="24">
        <f>'[3]Расч по домам'!$M$410</f>
        <v>0.22109203007518796</v>
      </c>
      <c r="U406" s="25">
        <f t="shared" si="69"/>
        <v>2.5461891240011947</v>
      </c>
      <c r="V406" s="56">
        <f t="shared" si="65"/>
        <v>2.6734985802012545</v>
      </c>
      <c r="W406" s="25">
        <f t="shared" si="66"/>
        <v>3.2081982962415054</v>
      </c>
      <c r="X406" s="3">
        <f t="shared" si="68"/>
        <v>3.3609696436815772</v>
      </c>
      <c r="Y406" s="162">
        <f t="shared" si="64"/>
        <v>2.8142090317907944</v>
      </c>
      <c r="Z406" s="153">
        <f t="shared" si="70"/>
        <v>4580.344707543997</v>
      </c>
      <c r="AA406" s="153">
        <f t="shared" si="71"/>
        <v>3816.953922953331</v>
      </c>
      <c r="AB406" s="154">
        <f t="shared" si="58"/>
        <v>3.208198296241506</v>
      </c>
      <c r="AC406" s="155">
        <f t="shared" si="59"/>
        <v>3635.1942123365056</v>
      </c>
      <c r="AD406" s="19">
        <f t="shared" si="60"/>
        <v>3.368608211053581</v>
      </c>
    </row>
    <row r="407" spans="1:30" ht="12.75">
      <c r="A407" s="27" t="s">
        <v>109</v>
      </c>
      <c r="B407" s="27">
        <v>16</v>
      </c>
      <c r="C407" s="27">
        <v>2</v>
      </c>
      <c r="D407" s="27">
        <v>641.5</v>
      </c>
      <c r="E407" s="24"/>
      <c r="F407" s="26">
        <f>'[12]Расч по домам'!$Y$401</f>
        <v>0.4721919958430762</v>
      </c>
      <c r="G407" s="36">
        <f>'[11]Норм по домам'!$Q$404</f>
        <v>0.4528966083805893</v>
      </c>
      <c r="H407" s="24"/>
      <c r="I407" s="22">
        <f>'[14]Расч по домам'!$M$410</f>
        <v>0.07297248727193684</v>
      </c>
      <c r="J407" s="23">
        <f>'[16]Расч по домам'!$G$410</f>
        <v>0.0280884940533672</v>
      </c>
      <c r="K407" s="36">
        <v>0</v>
      </c>
      <c r="L407" s="24">
        <v>0</v>
      </c>
      <c r="M407" s="37">
        <v>0</v>
      </c>
      <c r="N407" s="29">
        <f>'[4]Расч. по домам на электр'!$P$399</f>
        <v>0.10151764205043447</v>
      </c>
      <c r="O407" s="24">
        <f>'[8]Расчет на дерат  и дез.'!$K$399</f>
        <v>0</v>
      </c>
      <c r="P407" s="24">
        <f>'[18]Расч. по домам на электр'!$P$399</f>
        <v>0.7015250544662308</v>
      </c>
      <c r="Q407" s="28">
        <v>0.5</v>
      </c>
      <c r="R407" s="24">
        <v>0</v>
      </c>
      <c r="S407" s="24">
        <f>'[25]Расч по домам на посыпку и расч'!$H$389</f>
        <v>0.011984784101462658</v>
      </c>
      <c r="T407" s="24">
        <f>'[3]Расч по домам'!$M$411</f>
        <v>0.13666923456790123</v>
      </c>
      <c r="U407" s="25">
        <f t="shared" si="69"/>
        <v>2.4778463007349987</v>
      </c>
      <c r="V407" s="56">
        <f t="shared" si="65"/>
        <v>2.601738615771749</v>
      </c>
      <c r="W407" s="25">
        <f t="shared" si="66"/>
        <v>3.1220863389260987</v>
      </c>
      <c r="X407" s="3">
        <f t="shared" si="68"/>
        <v>3.2707571169701986</v>
      </c>
      <c r="Y407" s="162">
        <f t="shared" si="64"/>
        <v>2.738672227128157</v>
      </c>
      <c r="Z407" s="153">
        <f t="shared" si="70"/>
        <v>2002.8183864210923</v>
      </c>
      <c r="AA407" s="153">
        <f t="shared" si="71"/>
        <v>1669.0153220175769</v>
      </c>
      <c r="AB407" s="154">
        <f t="shared" si="58"/>
        <v>3.1220863389260987</v>
      </c>
      <c r="AC407" s="155">
        <f t="shared" si="59"/>
        <v>1589.5384019215016</v>
      </c>
      <c r="AD407" s="19">
        <f t="shared" si="60"/>
        <v>3.278190655872404</v>
      </c>
    </row>
    <row r="408" spans="1:30" ht="12.75">
      <c r="A408" s="27" t="s">
        <v>109</v>
      </c>
      <c r="B408" s="27">
        <v>17</v>
      </c>
      <c r="C408" s="27">
        <v>5</v>
      </c>
      <c r="D408" s="27">
        <v>1735.8</v>
      </c>
      <c r="E408" s="24"/>
      <c r="F408" s="26">
        <f>'[12]Расч по домам'!$Y$402</f>
        <v>0.5206384748626954</v>
      </c>
      <c r="G408" s="36">
        <f>'[11]Норм по домам'!$Q$405</f>
        <v>0.45289660838058926</v>
      </c>
      <c r="H408" s="24"/>
      <c r="I408" s="22">
        <f>'[14]Расч по домам'!$M$411</f>
        <v>0.07297248727193684</v>
      </c>
      <c r="J408" s="23">
        <f>'[16]Расч по домам'!$G$411</f>
        <v>0.028088494053367198</v>
      </c>
      <c r="K408" s="36">
        <v>0</v>
      </c>
      <c r="L408" s="24">
        <v>0</v>
      </c>
      <c r="M408" s="37">
        <v>0</v>
      </c>
      <c r="N408" s="29">
        <f>'[4]Расч. по домам на электр'!$P$400</f>
        <v>0.09660026766994285</v>
      </c>
      <c r="O408" s="24">
        <f>'[8]Расчет на дерат  и дез.'!$K$400</f>
        <v>0.035371654975318266</v>
      </c>
      <c r="P408" s="24">
        <f>'[18]Расч. по домам на электр'!$P$400</f>
        <v>0.5446856498449393</v>
      </c>
      <c r="Q408" s="28">
        <v>0.5</v>
      </c>
      <c r="R408" s="24">
        <v>0</v>
      </c>
      <c r="S408" s="24">
        <f>'[25]Расч по домам на посыпку и расч'!$H$389</f>
        <v>0.011984784101462658</v>
      </c>
      <c r="T408" s="24">
        <f>'[3]Расч по домам'!$M$412</f>
        <v>0.13264275162108827</v>
      </c>
      <c r="U408" s="25">
        <f t="shared" si="69"/>
        <v>2.39588117278134</v>
      </c>
      <c r="V408" s="56">
        <f t="shared" si="65"/>
        <v>2.515675231420407</v>
      </c>
      <c r="W408" s="25">
        <f t="shared" si="66"/>
        <v>3.0188102777044885</v>
      </c>
      <c r="X408" s="3">
        <f t="shared" si="68"/>
        <v>3.162563148071369</v>
      </c>
      <c r="Y408" s="162">
        <f t="shared" si="64"/>
        <v>2.6480791909688497</v>
      </c>
      <c r="Z408" s="153">
        <f t="shared" si="70"/>
        <v>5240.050880039451</v>
      </c>
      <c r="AA408" s="153">
        <f t="shared" si="71"/>
        <v>4366.709066699543</v>
      </c>
      <c r="AB408" s="154">
        <f aca="true" t="shared" si="72" ref="AB408:AB421">(F408+G408+I408+J408+N408+O408+P408+Q408+S408+T408)*1.05*1.2</f>
        <v>3.0188102777044885</v>
      </c>
      <c r="AC408" s="155">
        <f aca="true" t="shared" si="73" ref="AC408:AC421">U408*D408</f>
        <v>4158.77053971385</v>
      </c>
      <c r="AD408" s="19">
        <f aca="true" t="shared" si="74" ref="AD408:AD421">W408*1.05</f>
        <v>3.169750791589713</v>
      </c>
    </row>
    <row r="409" spans="1:30" ht="12.75">
      <c r="A409" s="27" t="s">
        <v>109</v>
      </c>
      <c r="B409" s="27">
        <v>18</v>
      </c>
      <c r="C409" s="27">
        <v>5</v>
      </c>
      <c r="D409" s="27">
        <v>2931.9</v>
      </c>
      <c r="E409" s="24"/>
      <c r="F409" s="26">
        <f>'[12]Расч по домам'!$Y$403</f>
        <v>0.29766566476801165</v>
      </c>
      <c r="G409" s="36">
        <f>'[11]Норм по домам'!$Q$406</f>
        <v>0.45289660838058926</v>
      </c>
      <c r="H409" s="24"/>
      <c r="I409" s="22">
        <f>'[14]Расч по домам'!$M$412</f>
        <v>0.07297248727193684</v>
      </c>
      <c r="J409" s="23">
        <f>'[16]Расч по домам'!$G$412</f>
        <v>0.0280884940533672</v>
      </c>
      <c r="K409" s="36">
        <v>0</v>
      </c>
      <c r="L409" s="24">
        <v>0</v>
      </c>
      <c r="M409" s="37">
        <v>0</v>
      </c>
      <c r="N409" s="29">
        <f>'[4]Расч. по домам на электр'!$P$401</f>
        <v>0.08423574125226815</v>
      </c>
      <c r="O409" s="24">
        <f>'[8]Расчет на дерат  и дез.'!$K$401</f>
        <v>0</v>
      </c>
      <c r="P409" s="24">
        <f>'[18]Расч. по домам на электр'!$P$401</f>
        <v>0.6876110597768142</v>
      </c>
      <c r="Q409" s="28">
        <v>0.5</v>
      </c>
      <c r="R409" s="24">
        <v>0</v>
      </c>
      <c r="S409" s="24">
        <f>'[25]Расч по домам на посыпку и расч'!$H$389</f>
        <v>0.011984784101462658</v>
      </c>
      <c r="T409" s="24">
        <f>'[3]Расч по домам'!$M$413</f>
        <v>0.04985957779515246</v>
      </c>
      <c r="U409" s="25">
        <f t="shared" si="69"/>
        <v>2.1853144173996024</v>
      </c>
      <c r="V409" s="56">
        <f t="shared" si="65"/>
        <v>2.2945801382695827</v>
      </c>
      <c r="W409" s="25">
        <f t="shared" si="66"/>
        <v>2.753496165923499</v>
      </c>
      <c r="X409" s="3">
        <f t="shared" si="68"/>
        <v>2.8846150309674754</v>
      </c>
      <c r="Y409" s="162">
        <f t="shared" si="64"/>
        <v>2.415347513967982</v>
      </c>
      <c r="Z409" s="153">
        <f t="shared" si="70"/>
        <v>8072.975408871107</v>
      </c>
      <c r="AA409" s="153">
        <f t="shared" si="71"/>
        <v>6727.47950739259</v>
      </c>
      <c r="AB409" s="154">
        <f t="shared" si="72"/>
        <v>2.753496165923499</v>
      </c>
      <c r="AC409" s="155">
        <f t="shared" si="73"/>
        <v>6407.123340373894</v>
      </c>
      <c r="AD409" s="19">
        <f t="shared" si="74"/>
        <v>2.891170974219674</v>
      </c>
    </row>
    <row r="410" spans="1:30" ht="12.75">
      <c r="A410" s="27" t="s">
        <v>109</v>
      </c>
      <c r="B410" s="27">
        <v>19</v>
      </c>
      <c r="C410" s="27">
        <v>5</v>
      </c>
      <c r="D410" s="27">
        <v>2783.6</v>
      </c>
      <c r="E410" s="24"/>
      <c r="F410" s="26">
        <f>'[12]Расч по домам'!$Y$404</f>
        <v>0.2740780326579489</v>
      </c>
      <c r="G410" s="36">
        <f>'[11]Норм по домам'!$Q$407</f>
        <v>0.4528966083805892</v>
      </c>
      <c r="H410" s="24"/>
      <c r="I410" s="22">
        <f>'[14]Расч по домам'!$M$413</f>
        <v>0.07297248727193682</v>
      </c>
      <c r="J410" s="23">
        <f>'[16]Расч по домам'!$G$413</f>
        <v>0.0280884940533672</v>
      </c>
      <c r="K410" s="36">
        <v>0</v>
      </c>
      <c r="L410" s="24">
        <v>0</v>
      </c>
      <c r="M410" s="37">
        <v>0</v>
      </c>
      <c r="N410" s="29">
        <f>'[4]Расч. по домам на электр'!$P$402</f>
        <v>0.08365304183512111</v>
      </c>
      <c r="O410" s="24">
        <f>'[8]Расчет на дерат  и дез.'!$K$402</f>
        <v>0</v>
      </c>
      <c r="P410" s="24">
        <f>'[18]Расч. по домам на электр'!$P$402</f>
        <v>0.1704665772570057</v>
      </c>
      <c r="Q410" s="28">
        <v>0.5</v>
      </c>
      <c r="R410" s="24">
        <v>0</v>
      </c>
      <c r="S410" s="24">
        <f>'[25]Расч по домам на посыпку и расч'!$H$389</f>
        <v>0.011984784101462658</v>
      </c>
      <c r="T410" s="24">
        <f>'[3]Расч по домам'!$M$414</f>
        <v>0.049514674948824736</v>
      </c>
      <c r="U410" s="25">
        <f t="shared" si="69"/>
        <v>1.6436547005062563</v>
      </c>
      <c r="V410" s="56">
        <f t="shared" si="65"/>
        <v>1.725837435531569</v>
      </c>
      <c r="W410" s="25">
        <f t="shared" si="66"/>
        <v>2.071004922637883</v>
      </c>
      <c r="X410" s="3">
        <f t="shared" si="68"/>
        <v>2.1696242046682586</v>
      </c>
      <c r="Y410" s="162">
        <f t="shared" si="64"/>
        <v>1.8166709847700728</v>
      </c>
      <c r="Z410" s="153">
        <f t="shared" si="70"/>
        <v>5764.84930265481</v>
      </c>
      <c r="AA410" s="153">
        <f t="shared" si="71"/>
        <v>4804.041085545676</v>
      </c>
      <c r="AB410" s="154">
        <f t="shared" si="72"/>
        <v>2.071004922637883</v>
      </c>
      <c r="AC410" s="155">
        <f t="shared" si="73"/>
        <v>4575.277224329215</v>
      </c>
      <c r="AD410" s="19">
        <f t="shared" si="74"/>
        <v>2.174555168769777</v>
      </c>
    </row>
    <row r="411" spans="1:30" ht="12.75">
      <c r="A411" s="27" t="s">
        <v>77</v>
      </c>
      <c r="B411" s="27">
        <v>123</v>
      </c>
      <c r="C411" s="27">
        <v>2</v>
      </c>
      <c r="D411" s="27">
        <v>566.7</v>
      </c>
      <c r="E411" s="24"/>
      <c r="F411" s="26">
        <f>'[12]Расч по домам'!$Y$405</f>
        <v>0.502124238221281</v>
      </c>
      <c r="G411" s="36">
        <f>'[11]Норм по домам'!$Q$408</f>
        <v>0.4528966083805893</v>
      </c>
      <c r="H411" s="24"/>
      <c r="I411" s="22">
        <f>'[14]Расч по домам'!$M$413</f>
        <v>0.07297248727193682</v>
      </c>
      <c r="J411" s="23">
        <f>'[16]Расч по домам'!$G$414</f>
        <v>0.0280884940533672</v>
      </c>
      <c r="K411" s="36">
        <v>0</v>
      </c>
      <c r="L411" s="24">
        <v>0</v>
      </c>
      <c r="M411" s="37">
        <v>0</v>
      </c>
      <c r="N411" s="29">
        <f>'[4]Расч. по домам на электр'!$P$403</f>
        <v>0.07311454575582199</v>
      </c>
      <c r="O411" s="24">
        <f>'[8]Расчет на дерат  и дез.'!$K$403</f>
        <v>0</v>
      </c>
      <c r="P411" s="24">
        <f>'[18]Расч. по домам на электр'!$P$403</f>
        <v>0.6388043909535774</v>
      </c>
      <c r="Q411" s="28">
        <v>0.5</v>
      </c>
      <c r="R411" s="24">
        <v>0</v>
      </c>
      <c r="S411" s="24">
        <f>'[25]Расч по домам на посыпку и расч'!$H$389</f>
        <v>0.011984784101462658</v>
      </c>
      <c r="T411" s="24">
        <f>'[3]Расч по домам'!$M$415</f>
        <v>0.04948018516069303</v>
      </c>
      <c r="U411" s="25">
        <f t="shared" si="69"/>
        <v>2.3294657338987297</v>
      </c>
      <c r="V411" s="56">
        <f t="shared" si="65"/>
        <v>2.4459390205936664</v>
      </c>
      <c r="W411" s="25">
        <f t="shared" si="66"/>
        <v>2.9351268247123996</v>
      </c>
      <c r="X411" s="3">
        <f t="shared" si="68"/>
        <v>3.074894768746323</v>
      </c>
      <c r="Y411" s="162">
        <f t="shared" si="64"/>
        <v>2.574672653256491</v>
      </c>
      <c r="Z411" s="153">
        <f t="shared" si="70"/>
        <v>1663.336371564517</v>
      </c>
      <c r="AA411" s="153">
        <f t="shared" si="71"/>
        <v>1386.1136429704309</v>
      </c>
      <c r="AB411" s="154">
        <f t="shared" si="72"/>
        <v>2.9351268247123996</v>
      </c>
      <c r="AC411" s="155">
        <f t="shared" si="73"/>
        <v>1320.1082314004102</v>
      </c>
      <c r="AD411" s="19">
        <f t="shared" si="74"/>
        <v>3.0818831659480197</v>
      </c>
    </row>
    <row r="412" spans="1:30" ht="12.75">
      <c r="A412" s="27" t="s">
        <v>77</v>
      </c>
      <c r="B412" s="27">
        <v>125</v>
      </c>
      <c r="C412" s="27">
        <v>2</v>
      </c>
      <c r="D412" s="27">
        <v>752.4</v>
      </c>
      <c r="E412" s="24"/>
      <c r="F412" s="26">
        <f>'[12]Расч по домам'!$Y$406</f>
        <v>0.4777544397660819</v>
      </c>
      <c r="G412" s="36">
        <f>'[11]Норм по домам'!$Q$409</f>
        <v>0.45289660838058926</v>
      </c>
      <c r="H412" s="24"/>
      <c r="I412" s="22">
        <f>'[14]Расч по домам'!$M$415</f>
        <v>0.07297248727193684</v>
      </c>
      <c r="J412" s="23">
        <f>'[16]Расч по домам'!$G$415</f>
        <v>0.0280884940533672</v>
      </c>
      <c r="K412" s="36">
        <v>0</v>
      </c>
      <c r="L412" s="24">
        <v>0</v>
      </c>
      <c r="M412" s="37">
        <v>0</v>
      </c>
      <c r="N412" s="29">
        <f>'[4]Расч. по домам на электр'!$P$404</f>
        <v>0.07807231007525255</v>
      </c>
      <c r="O412" s="24">
        <f>'[8]Расчет на дерат  и дез.'!$K$404</f>
        <v>0</v>
      </c>
      <c r="P412" s="24">
        <f>'[18]Расч. по домам на электр'!$P$404</f>
        <v>0.8533191996819928</v>
      </c>
      <c r="Q412" s="28">
        <v>0.5</v>
      </c>
      <c r="R412" s="24">
        <v>0</v>
      </c>
      <c r="S412" s="24">
        <f>'[25]Расч по домам на посыпку и расч'!$H$389</f>
        <v>0.011984784101462658</v>
      </c>
      <c r="T412" s="24">
        <f>'[3]Расч по домам'!$M$416</f>
        <v>0.04957197296939181</v>
      </c>
      <c r="U412" s="25">
        <f t="shared" si="69"/>
        <v>2.524660296300075</v>
      </c>
      <c r="V412" s="56">
        <f t="shared" si="65"/>
        <v>2.650893311115079</v>
      </c>
      <c r="W412" s="25">
        <f t="shared" si="66"/>
        <v>3.1810719733380948</v>
      </c>
      <c r="X412" s="3">
        <f t="shared" si="68"/>
        <v>3.332551591116099</v>
      </c>
      <c r="Y412" s="162">
        <f t="shared" si="64"/>
        <v>2.7904140117000833</v>
      </c>
      <c r="Z412" s="153">
        <f t="shared" si="70"/>
        <v>2393.4385527395825</v>
      </c>
      <c r="AA412" s="153">
        <f t="shared" si="71"/>
        <v>1994.5321272829854</v>
      </c>
      <c r="AB412" s="154">
        <f t="shared" si="72"/>
        <v>3.181071973338095</v>
      </c>
      <c r="AC412" s="155">
        <f t="shared" si="73"/>
        <v>1899.5544069361765</v>
      </c>
      <c r="AD412" s="19">
        <f t="shared" si="74"/>
        <v>3.340125572005</v>
      </c>
    </row>
    <row r="413" spans="1:30" ht="12.75">
      <c r="A413" s="27" t="s">
        <v>77</v>
      </c>
      <c r="B413" s="27">
        <v>127</v>
      </c>
      <c r="C413" s="27">
        <v>2</v>
      </c>
      <c r="D413" s="27">
        <v>735.7</v>
      </c>
      <c r="E413" s="24"/>
      <c r="F413" s="26">
        <f>'[12]Расч по домам'!$Y$407</f>
        <v>0.4859718180055276</v>
      </c>
      <c r="G413" s="36">
        <f>'[11]Норм по домам'!$Q$410</f>
        <v>0.4528966083805893</v>
      </c>
      <c r="H413" s="24"/>
      <c r="I413" s="22">
        <f>'[14]Расч по домам'!$M$416</f>
        <v>0.07297248727193682</v>
      </c>
      <c r="J413" s="23">
        <f>'[16]Расч по домам'!$G$416</f>
        <v>0.0280884940533672</v>
      </c>
      <c r="K413" s="36">
        <v>0</v>
      </c>
      <c r="L413" s="24">
        <v>0</v>
      </c>
      <c r="M413" s="37">
        <v>0</v>
      </c>
      <c r="N413" s="29">
        <f>'[4]Расч. по домам на электр'!$P$405</f>
        <v>0.08017576869477902</v>
      </c>
      <c r="O413" s="24">
        <f>'[8]Расчет на дерат  и дез.'!$K$405</f>
        <v>0</v>
      </c>
      <c r="P413" s="24">
        <f>'[18]Расч. по домам на электр'!$P$405</f>
        <v>0.8763097020002721</v>
      </c>
      <c r="Q413" s="28">
        <v>0.5</v>
      </c>
      <c r="R413" s="24">
        <v>0</v>
      </c>
      <c r="S413" s="24">
        <f>'[25]Расч по домам на посыпку и расч'!$H$389</f>
        <v>0.011984784101462658</v>
      </c>
      <c r="T413" s="24">
        <f>'[3]Расч по домам'!$M$417</f>
        <v>0.050907562933732484</v>
      </c>
      <c r="U413" s="25">
        <f>T413+S413+R413+Q413+P413+O413+N413+M413+L413+K413+J413+I413+G413+F413</f>
        <v>2.559307225441667</v>
      </c>
      <c r="V413" s="56">
        <f t="shared" si="65"/>
        <v>2.6872725867137506</v>
      </c>
      <c r="W413" s="25">
        <f t="shared" si="66"/>
        <v>3.2247271040565004</v>
      </c>
      <c r="X413" s="3">
        <f t="shared" si="68"/>
        <v>3.3782855375830008</v>
      </c>
      <c r="Y413" s="162">
        <f t="shared" si="64"/>
        <v>2.8287079860144746</v>
      </c>
      <c r="Z413" s="153">
        <f t="shared" si="70"/>
        <v>2372.4317304543674</v>
      </c>
      <c r="AA413" s="153">
        <f t="shared" si="71"/>
        <v>1977.0264420453063</v>
      </c>
      <c r="AB413" s="154">
        <f t="shared" si="72"/>
        <v>3.2247271040565013</v>
      </c>
      <c r="AC413" s="155">
        <f t="shared" si="73"/>
        <v>1882.8823257574345</v>
      </c>
      <c r="AD413" s="19">
        <f t="shared" si="74"/>
        <v>3.3859634592593255</v>
      </c>
    </row>
    <row r="414" spans="1:30" ht="12.75">
      <c r="A414" s="27" t="s">
        <v>77</v>
      </c>
      <c r="B414" s="27">
        <v>129</v>
      </c>
      <c r="C414" s="27">
        <v>2</v>
      </c>
      <c r="D414" s="27">
        <v>734.3</v>
      </c>
      <c r="E414" s="24"/>
      <c r="F414" s="26">
        <f>'[12]Расч по домам'!$Y$408</f>
        <v>0.45595959295474153</v>
      </c>
      <c r="G414" s="36">
        <f>'[11]Норм по домам'!$Q$411</f>
        <v>0.45289660838058937</v>
      </c>
      <c r="H414" s="24"/>
      <c r="I414" s="22">
        <f>'[14]Расч по домам'!$M$417</f>
        <v>0.07297248727193684</v>
      </c>
      <c r="J414" s="23">
        <f>'[16]Расч по домам'!$G$417</f>
        <v>0.0280884940533672</v>
      </c>
      <c r="K414" s="36">
        <v>0</v>
      </c>
      <c r="L414" s="24">
        <v>0</v>
      </c>
      <c r="M414" s="37">
        <v>0</v>
      </c>
      <c r="N414" s="29">
        <f>'[4]Расч. по домам на электр'!$P$406</f>
        <v>0.08024128069425726</v>
      </c>
      <c r="O414" s="24">
        <f>'[8]Расчет на дерат  и дез.'!$K$406</f>
        <v>0</v>
      </c>
      <c r="P414" s="24">
        <f>'[18]Расч. по домам на электр'!$P$406</f>
        <v>0.8770257387988561</v>
      </c>
      <c r="Q414" s="28">
        <v>0.5</v>
      </c>
      <c r="R414" s="24">
        <v>0</v>
      </c>
      <c r="S414" s="24">
        <f>'[25]Расч по домам на посыпку и расч'!$H$389</f>
        <v>0.011984784101462658</v>
      </c>
      <c r="T414" s="24">
        <f>'[3]Расч по домам'!$M$418</f>
        <v>0.050949159743973856</v>
      </c>
      <c r="U414" s="25">
        <f>T414+S414+R414+Q414+P414+O414+N414+M414+L414+K414+J414+I414+G414+F414</f>
        <v>2.530118145999185</v>
      </c>
      <c r="V414" s="56">
        <f t="shared" si="65"/>
        <v>2.6566240532991445</v>
      </c>
      <c r="W414" s="25">
        <f t="shared" si="66"/>
        <v>3.1879488639589733</v>
      </c>
      <c r="X414" s="3">
        <f t="shared" si="68"/>
        <v>3.339755952718925</v>
      </c>
      <c r="Y414" s="162">
        <f t="shared" si="64"/>
        <v>2.7964463718938366</v>
      </c>
      <c r="Z414" s="153">
        <f t="shared" si="70"/>
        <v>2340.910850805074</v>
      </c>
      <c r="AA414" s="153">
        <f t="shared" si="71"/>
        <v>1950.7590423375616</v>
      </c>
      <c r="AB414" s="154">
        <f t="shared" si="72"/>
        <v>3.1879488639589733</v>
      </c>
      <c r="AC414" s="155">
        <f t="shared" si="73"/>
        <v>1857.8657546072016</v>
      </c>
      <c r="AD414" s="19">
        <f t="shared" si="74"/>
        <v>3.347346307156922</v>
      </c>
    </row>
    <row r="415" spans="1:30" ht="12.75">
      <c r="A415" s="78" t="s">
        <v>32</v>
      </c>
      <c r="B415" s="78"/>
      <c r="C415" s="78"/>
      <c r="D415" s="120">
        <f>SUM(D245:D414)</f>
        <v>129389.31999999999</v>
      </c>
      <c r="E415" s="27"/>
      <c r="F415" s="26"/>
      <c r="G415" s="36"/>
      <c r="H415" s="24"/>
      <c r="I415" s="24"/>
      <c r="J415" s="37"/>
      <c r="K415" s="36"/>
      <c r="L415" s="24"/>
      <c r="M415" s="37"/>
      <c r="N415" s="29"/>
      <c r="O415" s="24"/>
      <c r="P415" s="24"/>
      <c r="Q415" s="24"/>
      <c r="R415" s="24"/>
      <c r="S415" s="24"/>
      <c r="T415" s="24"/>
      <c r="U415" s="27"/>
      <c r="V415" s="53"/>
      <c r="W415" s="25"/>
      <c r="X415" s="3"/>
      <c r="Y415" s="154"/>
      <c r="Z415" s="153"/>
      <c r="AA415" s="153"/>
      <c r="AB415" s="154"/>
      <c r="AC415" s="155">
        <f t="shared" si="73"/>
        <v>0</v>
      </c>
      <c r="AD415" s="19">
        <f t="shared" si="74"/>
        <v>0</v>
      </c>
    </row>
    <row r="416" spans="1:30" ht="12.75">
      <c r="A416" s="27" t="s">
        <v>51</v>
      </c>
      <c r="B416" s="27"/>
      <c r="C416" s="27"/>
      <c r="D416" s="121">
        <f>D415+D239+D162+D109</f>
        <v>768991.9600000001</v>
      </c>
      <c r="E416" s="27"/>
      <c r="F416" s="26"/>
      <c r="G416" s="36"/>
      <c r="H416" s="24"/>
      <c r="I416" s="24"/>
      <c r="J416" s="37"/>
      <c r="K416" s="36"/>
      <c r="L416" s="24"/>
      <c r="M416" s="37"/>
      <c r="N416" s="29"/>
      <c r="O416" s="24"/>
      <c r="P416" s="24"/>
      <c r="Q416" s="24"/>
      <c r="R416" s="24"/>
      <c r="S416" s="24"/>
      <c r="T416" s="24"/>
      <c r="U416" s="27"/>
      <c r="V416" s="53"/>
      <c r="W416" s="25"/>
      <c r="X416" s="3"/>
      <c r="Y416" s="154"/>
      <c r="Z416" s="153"/>
      <c r="AA416" s="153"/>
      <c r="AB416" s="154"/>
      <c r="AC416" s="155">
        <f t="shared" si="73"/>
        <v>0</v>
      </c>
      <c r="AD416" s="19">
        <f t="shared" si="74"/>
        <v>0</v>
      </c>
    </row>
    <row r="417" spans="1:30" ht="12.75">
      <c r="A417" s="27" t="s">
        <v>69</v>
      </c>
      <c r="B417" s="27">
        <v>2</v>
      </c>
      <c r="C417" s="27">
        <v>2</v>
      </c>
      <c r="D417" s="121">
        <v>820.2</v>
      </c>
      <c r="E417" s="27"/>
      <c r="F417" s="26">
        <f>'[19]Расчет по домам'!$K$7</f>
        <v>0.2874035601072909</v>
      </c>
      <c r="G417" s="36">
        <f>'[22]Расчет по домам'!$Q$7</f>
        <v>0.39891655394342856</v>
      </c>
      <c r="H417" s="24"/>
      <c r="I417" s="22">
        <f>'[14]Расч по домам'!$M$417</f>
        <v>0.07297248727193684</v>
      </c>
      <c r="J417" s="23">
        <f>'[16]Расч по домам'!$G$417</f>
        <v>0.0280884940533672</v>
      </c>
      <c r="K417" s="36">
        <v>0</v>
      </c>
      <c r="L417" s="24">
        <v>0</v>
      </c>
      <c r="M417" s="37">
        <v>0</v>
      </c>
      <c r="N417" s="29">
        <f>'[24]Лист1'!$P$8</f>
        <v>0.2415740054826803</v>
      </c>
      <c r="O417" s="24">
        <f>'[23]Лист1'!$K$8</f>
        <v>0</v>
      </c>
      <c r="P417" s="24">
        <f>'[21]Лист1'!$P$8</f>
        <v>0.5649841502072664</v>
      </c>
      <c r="Q417" s="24">
        <v>0.5</v>
      </c>
      <c r="R417" s="24">
        <v>0</v>
      </c>
      <c r="S417" s="24">
        <f>'[25]Расч по домам на посыпку и расч'!$H$389</f>
        <v>0.011984784101462658</v>
      </c>
      <c r="T417" s="24">
        <f>'[20]Подомов расч'!$M$5</f>
        <v>0.002849467609526132</v>
      </c>
      <c r="U417" s="25">
        <f>T417+S417+R417+Q417+P417+O417+N417+M417+L417+K417+J417+I417+G417</f>
        <v>1.8213699426696681</v>
      </c>
      <c r="V417" s="53">
        <f>U417*1.05</f>
        <v>1.9124384398031515</v>
      </c>
      <c r="W417" s="25">
        <f>V417*1.2</f>
        <v>2.2949261277637816</v>
      </c>
      <c r="X417" s="3"/>
      <c r="Y417" s="20">
        <f>U417/0.95</f>
        <v>1.9172315185996507</v>
      </c>
      <c r="Z417" s="155">
        <f>W417*D417</f>
        <v>1882.2984099918538</v>
      </c>
      <c r="AA417" s="155">
        <f>V417*D417</f>
        <v>1568.582008326545</v>
      </c>
      <c r="AB417" s="154">
        <f t="shared" si="72"/>
        <v>2.6570546134989685</v>
      </c>
      <c r="AC417" s="155">
        <f t="shared" si="73"/>
        <v>1493.887626977662</v>
      </c>
      <c r="AD417" s="19">
        <f t="shared" si="74"/>
        <v>2.409672434151971</v>
      </c>
    </row>
    <row r="418" spans="1:30" ht="12.75">
      <c r="A418" s="27" t="s">
        <v>82</v>
      </c>
      <c r="B418" s="27">
        <v>38</v>
      </c>
      <c r="C418" s="27">
        <v>5</v>
      </c>
      <c r="D418" s="121">
        <v>2398.8</v>
      </c>
      <c r="E418" s="27"/>
      <c r="F418" s="26">
        <f>'[19]Расчет по домам'!$K$8</f>
        <v>0.2486704669834917</v>
      </c>
      <c r="G418" s="36">
        <f>'[22]Расчет по домам'!$Q$8</f>
        <v>0.46645930590793777</v>
      </c>
      <c r="H418" s="24"/>
      <c r="I418" s="22">
        <f>'[14]Расч по домам'!$M$417</f>
        <v>0.07297248727193684</v>
      </c>
      <c r="J418" s="23">
        <f>'[16]Расч по домам'!$G$417</f>
        <v>0.0280884940533672</v>
      </c>
      <c r="K418" s="36">
        <v>0</v>
      </c>
      <c r="L418" s="24">
        <v>0</v>
      </c>
      <c r="M418" s="37">
        <v>0</v>
      </c>
      <c r="N418" s="29">
        <f>'[24]Лист1'!$P$9</f>
        <v>0.1903728147452941</v>
      </c>
      <c r="O418" s="24">
        <f>'[23]Лист1'!$K$9</f>
        <v>0.029205401311766993</v>
      </c>
      <c r="P418" s="24">
        <f>'[21]Лист1'!$P$9</f>
        <v>0.7563781890945471</v>
      </c>
      <c r="Q418" s="24">
        <v>0.5</v>
      </c>
      <c r="R418" s="24">
        <v>0</v>
      </c>
      <c r="S418" s="24">
        <f>'[25]Расч по домам на посыпку и расч'!$H$389</f>
        <v>0.011984784101462658</v>
      </c>
      <c r="T418" s="24">
        <f>'[20]Подомов расч'!$M$6</f>
        <v>0.0019485854038130176</v>
      </c>
      <c r="U418" s="25">
        <f>T418+S418+R418+Q418+P418+O418+N418+M418+L418+K418+J418+I418+G418+F418</f>
        <v>2.3060805288736175</v>
      </c>
      <c r="V418" s="53">
        <f>U418*1.05</f>
        <v>2.4213845553172986</v>
      </c>
      <c r="W418" s="25">
        <f>V418*1.2</f>
        <v>2.9056614663807583</v>
      </c>
      <c r="X418" s="3"/>
      <c r="Y418" s="20">
        <f>U418/0.95</f>
        <v>2.4274531882880184</v>
      </c>
      <c r="Z418" s="155">
        <f>W418*D418</f>
        <v>6970.100725554164</v>
      </c>
      <c r="AA418" s="155">
        <f>V418*D418</f>
        <v>5808.417271295136</v>
      </c>
      <c r="AB418" s="154">
        <f t="shared" si="72"/>
        <v>2.9056614663807583</v>
      </c>
      <c r="AC418" s="155">
        <f t="shared" si="73"/>
        <v>5531.825972662034</v>
      </c>
      <c r="AD418" s="19">
        <f t="shared" si="74"/>
        <v>3.0509445396997963</v>
      </c>
    </row>
    <row r="419" spans="1:30" ht="12.75">
      <c r="A419" s="27" t="s">
        <v>54</v>
      </c>
      <c r="B419" s="27">
        <v>1</v>
      </c>
      <c r="C419" s="27">
        <v>5</v>
      </c>
      <c r="D419" s="27">
        <v>2289.5</v>
      </c>
      <c r="E419" s="27"/>
      <c r="F419" s="26">
        <f>'[19]Расчет по домам'!$K$9</f>
        <v>0.23758169163572834</v>
      </c>
      <c r="G419" s="36">
        <f>'[22]Расчет по домам'!$Q$9</f>
        <v>0.46645930590793766</v>
      </c>
      <c r="H419" s="24"/>
      <c r="I419" s="22">
        <f>'[14]Расч по домам'!$M$417</f>
        <v>0.07297248727193684</v>
      </c>
      <c r="J419" s="23">
        <f>'[16]Расч по домам'!$G$417</f>
        <v>0.0280884940533672</v>
      </c>
      <c r="K419" s="36">
        <v>0</v>
      </c>
      <c r="L419" s="24">
        <v>0</v>
      </c>
      <c r="M419" s="37">
        <v>0</v>
      </c>
      <c r="N419" s="29">
        <f>'[24]Лист1'!$P$10</f>
        <v>0.2698914698413806</v>
      </c>
      <c r="O419" s="24">
        <f>'[23]Лист1'!$K$10</f>
        <v>0.043101659751037344</v>
      </c>
      <c r="P419" s="24">
        <f>'[21]Лист1'!$P$10</f>
        <v>0.4665647521292859</v>
      </c>
      <c r="Q419" s="24">
        <v>0.5</v>
      </c>
      <c r="R419" s="24">
        <v>0</v>
      </c>
      <c r="S419" s="24">
        <f>'[25]Расч по домам на посыпку и расч'!$H$389</f>
        <v>0.011984784101462658</v>
      </c>
      <c r="T419" s="24">
        <f>'[20]Подомов расч'!$M$7</f>
        <v>0.004083220499381234</v>
      </c>
      <c r="U419" s="25">
        <f>T419+S419+R419+Q419+P419+O419+N419+M419+L419+K419+J419+I419+G419+F419</f>
        <v>2.100727865191518</v>
      </c>
      <c r="V419" s="53">
        <f>U419*1.05</f>
        <v>2.205764258451094</v>
      </c>
      <c r="W419" s="25">
        <f>V419*1.2</f>
        <v>2.6469171101413127</v>
      </c>
      <c r="X419" s="3"/>
      <c r="Y419" s="20">
        <f>U419/0.95</f>
        <v>2.2112924896752824</v>
      </c>
      <c r="Z419" s="155">
        <f>W419*D419</f>
        <v>6060.116723668535</v>
      </c>
      <c r="AA419" s="155">
        <f>V419*D419</f>
        <v>5050.09726972378</v>
      </c>
      <c r="AB419" s="154">
        <f t="shared" si="72"/>
        <v>2.6469171101413127</v>
      </c>
      <c r="AC419" s="155">
        <f t="shared" si="73"/>
        <v>4809.61644735598</v>
      </c>
      <c r="AD419" s="19">
        <f t="shared" si="74"/>
        <v>2.7792629656483783</v>
      </c>
    </row>
    <row r="420" spans="1:30" ht="12.75">
      <c r="A420" s="27" t="s">
        <v>72</v>
      </c>
      <c r="B420" s="27">
        <v>15</v>
      </c>
      <c r="C420" s="27">
        <v>5</v>
      </c>
      <c r="D420" s="27">
        <v>3607.4</v>
      </c>
      <c r="E420" s="27"/>
      <c r="F420" s="26">
        <f>'[19]Расчет по домам'!$K$10</f>
        <v>0.29895698564062756</v>
      </c>
      <c r="G420" s="36">
        <f>'[22]Расчет по домам'!$Q$10</f>
        <v>0.46645930590793766</v>
      </c>
      <c r="H420" s="24"/>
      <c r="I420" s="22">
        <f>'[14]Расч по домам'!$M$417</f>
        <v>0.07297248727193684</v>
      </c>
      <c r="J420" s="23">
        <f>'[16]Расч по домам'!$G$417</f>
        <v>0.0280884940533672</v>
      </c>
      <c r="K420" s="36">
        <v>0</v>
      </c>
      <c r="L420" s="24">
        <v>0</v>
      </c>
      <c r="M420" s="37">
        <v>0</v>
      </c>
      <c r="N420" s="29">
        <f>'[24]Лист1'!$P$11</f>
        <v>0.25043536063857097</v>
      </c>
      <c r="O420" s="24">
        <f>'[23]Лист1'!$K$11</f>
        <v>0.05854978654986972</v>
      </c>
      <c r="P420" s="24">
        <f>'[21]Лист1'!$P$11</f>
        <v>0.8941620003326495</v>
      </c>
      <c r="Q420" s="24">
        <v>0.5</v>
      </c>
      <c r="R420" s="24">
        <v>0</v>
      </c>
      <c r="S420" s="24">
        <f>'[25]Расч по домам на посыпку и расч'!$H$389</f>
        <v>0.011984784101462658</v>
      </c>
      <c r="T420" s="24">
        <f>'[20]Подомов расч'!$M$8</f>
        <v>0.0012957439337657778</v>
      </c>
      <c r="U420" s="25">
        <f>T420+S420+R420+Q420+P420+O420+N420+M420+L420+K420+J420+I420+G420+F420</f>
        <v>2.582904948430188</v>
      </c>
      <c r="V420" s="53">
        <f>U420*1.05</f>
        <v>2.712050195851697</v>
      </c>
      <c r="W420" s="25">
        <f>V420*1.2</f>
        <v>3.2544602350220364</v>
      </c>
      <c r="X420" s="3"/>
      <c r="Y420" s="20">
        <f>U420/0.95</f>
        <v>2.7188473141370397</v>
      </c>
      <c r="Z420" s="155">
        <f>W420*D420</f>
        <v>11740.139851818494</v>
      </c>
      <c r="AA420" s="155">
        <f>V420*D420</f>
        <v>9783.449876515413</v>
      </c>
      <c r="AB420" s="154">
        <f t="shared" si="72"/>
        <v>3.254460235022037</v>
      </c>
      <c r="AC420" s="155">
        <f t="shared" si="73"/>
        <v>9317.57131096706</v>
      </c>
      <c r="AD420" s="19">
        <f t="shared" si="74"/>
        <v>3.4171832467731384</v>
      </c>
    </row>
    <row r="421" spans="1:30" ht="13.5" thickBot="1">
      <c r="A421" s="27" t="s">
        <v>118</v>
      </c>
      <c r="B421" s="27" t="s">
        <v>119</v>
      </c>
      <c r="C421" s="27">
        <v>2</v>
      </c>
      <c r="D421" s="121">
        <v>1482.4</v>
      </c>
      <c r="E421" s="25"/>
      <c r="F421" s="26">
        <f>'[19]Расчет по домам'!$K$11</f>
        <v>0.318036157582299</v>
      </c>
      <c r="G421" s="61">
        <f>'[22]Расчет по домам'!$Q$11</f>
        <v>0.24645674157303374</v>
      </c>
      <c r="H421" s="62"/>
      <c r="I421" s="62">
        <f>'[14]Расч по домам'!$M$417</f>
        <v>0.07297248727193684</v>
      </c>
      <c r="J421" s="63">
        <f>'[16]Расч по домам'!$G$417</f>
        <v>0.0280884940533672</v>
      </c>
      <c r="K421" s="61">
        <v>0</v>
      </c>
      <c r="L421" s="62">
        <v>0</v>
      </c>
      <c r="M421" s="63">
        <v>0</v>
      </c>
      <c r="N421" s="29">
        <f>'[24]Лист1'!$P$12</f>
        <v>0.128803243648638</v>
      </c>
      <c r="O421" s="24">
        <v>0</v>
      </c>
      <c r="P421" s="24">
        <f>'[21]Лист1'!$Q$12</f>
        <v>0.8627792768483538</v>
      </c>
      <c r="Q421" s="24">
        <v>0.5</v>
      </c>
      <c r="R421" s="24">
        <v>0</v>
      </c>
      <c r="S421" s="24">
        <f>'[25]Расч по домам на посыпку и расч'!$H$389</f>
        <v>0.011984784101462658</v>
      </c>
      <c r="T421" s="24">
        <v>0</v>
      </c>
      <c r="U421" s="25">
        <f>T421+S421+R421+Q421+P421+O421+N421+M421+L421+K421+J421+I421+G421+F421</f>
        <v>2.1691211850790912</v>
      </c>
      <c r="V421" s="56">
        <f>U421*1.05</f>
        <v>2.2775772443330458</v>
      </c>
      <c r="W421" s="25">
        <f>V421*1.2</f>
        <v>2.7330926931996546</v>
      </c>
      <c r="X421" s="156"/>
      <c r="Y421" s="163">
        <f>U421/0.95</f>
        <v>2.283285457977991</v>
      </c>
      <c r="Z421" s="155">
        <f>W421*D421</f>
        <v>4051.5366083991685</v>
      </c>
      <c r="AA421" s="155">
        <f>V421*D421</f>
        <v>3376.2805069993074</v>
      </c>
      <c r="AB421" s="154">
        <f t="shared" si="72"/>
        <v>2.7330926931996546</v>
      </c>
      <c r="AC421" s="155">
        <f t="shared" si="73"/>
        <v>3215.505244761245</v>
      </c>
      <c r="AD421" s="19">
        <f t="shared" si="74"/>
        <v>2.8697473278596375</v>
      </c>
    </row>
    <row r="422" ht="12.75">
      <c r="D422" s="168">
        <f>D421+D420+D419+D418+D417+D416</f>
        <v>779590.2600000001</v>
      </c>
    </row>
  </sheetData>
  <sheetProtection/>
  <mergeCells count="74">
    <mergeCell ref="T243:T244"/>
    <mergeCell ref="U243:U244"/>
    <mergeCell ref="V243:V244"/>
    <mergeCell ref="W243:W244"/>
    <mergeCell ref="X243:X244"/>
    <mergeCell ref="Y243:Y244"/>
    <mergeCell ref="M243:M244"/>
    <mergeCell ref="N243:N244"/>
    <mergeCell ref="O243:O244"/>
    <mergeCell ref="P243:P244"/>
    <mergeCell ref="Q243:Q244"/>
    <mergeCell ref="R243:R244"/>
    <mergeCell ref="X178:X179"/>
    <mergeCell ref="Y178:Y179"/>
    <mergeCell ref="B243:B244"/>
    <mergeCell ref="C243:C244"/>
    <mergeCell ref="D243:D244"/>
    <mergeCell ref="E243:E244"/>
    <mergeCell ref="F243:F244"/>
    <mergeCell ref="G243:J243"/>
    <mergeCell ref="K243:K244"/>
    <mergeCell ref="L243:L244"/>
    <mergeCell ref="P178:P179"/>
    <mergeCell ref="R178:R179"/>
    <mergeCell ref="T178:T179"/>
    <mergeCell ref="U178:U179"/>
    <mergeCell ref="V178:V179"/>
    <mergeCell ref="W178:W179"/>
    <mergeCell ref="G178:J178"/>
    <mergeCell ref="K178:K179"/>
    <mergeCell ref="L178:L179"/>
    <mergeCell ref="M178:M179"/>
    <mergeCell ref="N178:N179"/>
    <mergeCell ref="O178:O179"/>
    <mergeCell ref="A178:A179"/>
    <mergeCell ref="B178:B179"/>
    <mergeCell ref="C178:C179"/>
    <mergeCell ref="D178:D179"/>
    <mergeCell ref="E178:E179"/>
    <mergeCell ref="F178:F179"/>
    <mergeCell ref="Y12:Y13"/>
    <mergeCell ref="AB12:AB13"/>
    <mergeCell ref="AD12:AD13"/>
    <mergeCell ref="D112:U112"/>
    <mergeCell ref="X113:X114"/>
    <mergeCell ref="Y113:Y114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D10:V10"/>
    <mergeCell ref="A12:A13"/>
    <mergeCell ref="B12:B13"/>
    <mergeCell ref="C12:C13"/>
    <mergeCell ref="D12:D13"/>
    <mergeCell ref="E12:E13"/>
    <mergeCell ref="F12:F13"/>
    <mergeCell ref="G12:J12"/>
    <mergeCell ref="K12:K13"/>
    <mergeCell ref="L12:L13"/>
    <mergeCell ref="N1:U1"/>
    <mergeCell ref="N2:U2"/>
    <mergeCell ref="N3:U3"/>
    <mergeCell ref="Q4:U4"/>
    <mergeCell ref="S5:U5"/>
    <mergeCell ref="D9:V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B1">
      <selection activeCell="AF13" sqref="AF13"/>
    </sheetView>
  </sheetViews>
  <sheetFormatPr defaultColWidth="9.00390625" defaultRowHeight="12.75"/>
  <cols>
    <col min="1" max="1" width="3.625" style="0" hidden="1" customWidth="1"/>
    <col min="2" max="2" width="9.25390625" style="0" customWidth="1"/>
    <col min="3" max="3" width="4.00390625" style="0" customWidth="1"/>
    <col min="4" max="4" width="3.625" style="0" customWidth="1"/>
    <col min="5" max="5" width="5.875" style="0" customWidth="1"/>
    <col min="6" max="6" width="6.125" style="0" customWidth="1"/>
    <col min="7" max="7" width="6.625" style="0" customWidth="1"/>
    <col min="8" max="8" width="5.875" style="0" customWidth="1"/>
    <col min="9" max="9" width="6.125" style="0" customWidth="1"/>
    <col min="10" max="10" width="7.875" style="0" customWidth="1"/>
    <col min="11" max="11" width="6.25390625" style="0" customWidth="1"/>
    <col min="12" max="12" width="6.625" style="0" customWidth="1"/>
    <col min="13" max="13" width="6.875" style="0" customWidth="1"/>
    <col min="14" max="14" width="5.625" style="0" customWidth="1"/>
    <col min="15" max="15" width="6.125" style="0" customWidth="1"/>
    <col min="16" max="16" width="6.75390625" style="0" customWidth="1"/>
    <col min="17" max="17" width="0.12890625" style="0" hidden="1" customWidth="1"/>
    <col min="18" max="18" width="6.125" style="0" customWidth="1"/>
    <col min="19" max="19" width="6.25390625" style="0" customWidth="1"/>
    <col min="20" max="20" width="6.625" style="0" customWidth="1"/>
    <col min="21" max="21" width="5.875" style="0" customWidth="1"/>
    <col min="22" max="22" width="5.625" style="0" customWidth="1"/>
    <col min="23" max="23" width="7.125" style="0" customWidth="1"/>
    <col min="24" max="24" width="0.2421875" style="0" hidden="1" customWidth="1"/>
    <col min="25" max="25" width="5.125" style="0" hidden="1" customWidth="1"/>
    <col min="26" max="26" width="7.125" style="0" hidden="1" customWidth="1"/>
    <col min="27" max="27" width="6.00390625" style="0" hidden="1" customWidth="1"/>
    <col min="28" max="28" width="6.25390625" style="0" hidden="1" customWidth="1"/>
    <col min="29" max="29" width="0.12890625" style="0" hidden="1" customWidth="1"/>
    <col min="30" max="30" width="5.125" style="0" hidden="1" customWidth="1"/>
    <col min="31" max="31" width="5.125" style="0" customWidth="1"/>
  </cols>
  <sheetData>
    <row r="1" spans="1:29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9"/>
      <c r="N1" s="209"/>
      <c r="O1" s="209"/>
      <c r="P1" s="209"/>
      <c r="Q1" s="209"/>
      <c r="R1" s="208" t="s">
        <v>166</v>
      </c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</row>
    <row r="2" spans="1:29" ht="15.75" customHeight="1">
      <c r="A2" s="2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387" t="s">
        <v>147</v>
      </c>
      <c r="S2" s="387"/>
      <c r="T2" s="387"/>
      <c r="U2" s="387"/>
      <c r="V2" s="387"/>
      <c r="W2" s="387"/>
      <c r="X2" s="212"/>
      <c r="Y2" s="192"/>
      <c r="Z2" s="192"/>
      <c r="AA2" s="192"/>
      <c r="AB2" s="192"/>
      <c r="AC2" s="192"/>
    </row>
    <row r="3" spans="1:29" ht="17.25" customHeight="1">
      <c r="A3" s="2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387" t="s">
        <v>178</v>
      </c>
      <c r="S3" s="387"/>
      <c r="T3" s="387"/>
      <c r="U3" s="387"/>
      <c r="V3" s="387"/>
      <c r="W3" s="387"/>
      <c r="X3" s="212"/>
      <c r="Y3" s="192"/>
      <c r="Z3" s="192"/>
      <c r="AA3" s="192"/>
      <c r="AB3" s="192"/>
      <c r="AC3" s="192"/>
    </row>
    <row r="4" spans="1:31" ht="15" customHeight="1">
      <c r="A4" s="2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387" t="s">
        <v>171</v>
      </c>
      <c r="S4" s="387"/>
      <c r="T4" s="387"/>
      <c r="U4" s="387"/>
      <c r="V4" s="387"/>
      <c r="W4" s="387"/>
      <c r="X4" s="387"/>
      <c r="Y4" s="387"/>
      <c r="Z4" s="387"/>
      <c r="AA4" s="192"/>
      <c r="AB4" s="192"/>
      <c r="AC4" s="192"/>
      <c r="AD4" s="2"/>
      <c r="AE4" s="2"/>
    </row>
    <row r="5" spans="1:31" ht="21" customHeight="1">
      <c r="A5" s="2"/>
      <c r="B5" s="509" t="s">
        <v>160</v>
      </c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210"/>
      <c r="X5" s="210"/>
      <c r="Y5" s="210"/>
      <c r="Z5" s="210"/>
      <c r="AA5" s="210"/>
      <c r="AB5" s="210"/>
      <c r="AC5" s="210"/>
      <c r="AD5" s="2"/>
      <c r="AE5" s="2"/>
    </row>
    <row r="6" spans="1:31" ht="14.25" customHeight="1">
      <c r="A6" s="2"/>
      <c r="B6" s="396" t="s">
        <v>168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208"/>
      <c r="X6" s="208"/>
      <c r="Y6" s="208"/>
      <c r="Z6" s="208"/>
      <c r="AA6" s="208"/>
      <c r="AB6" s="208"/>
      <c r="AC6" s="165"/>
      <c r="AD6" s="2"/>
      <c r="AE6" s="2"/>
    </row>
    <row r="7" spans="1:31" ht="16.5" thickBot="1">
      <c r="A7" s="2"/>
      <c r="B7" s="396" t="s">
        <v>167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208"/>
      <c r="X7" s="208"/>
      <c r="Y7" s="208"/>
      <c r="Z7" s="208"/>
      <c r="AA7" s="208"/>
      <c r="AB7" s="208"/>
      <c r="AC7" s="165"/>
      <c r="AD7" s="2"/>
      <c r="AE7" s="2"/>
    </row>
    <row r="8" spans="1:31" ht="112.5" customHeight="1">
      <c r="A8" s="505"/>
      <c r="B8" s="390" t="s">
        <v>58</v>
      </c>
      <c r="C8" s="390" t="s">
        <v>59</v>
      </c>
      <c r="D8" s="390" t="s">
        <v>126</v>
      </c>
      <c r="E8" s="397" t="s">
        <v>137</v>
      </c>
      <c r="F8" s="417" t="s">
        <v>60</v>
      </c>
      <c r="G8" s="407" t="s">
        <v>130</v>
      </c>
      <c r="H8" s="408"/>
      <c r="I8" s="409"/>
      <c r="J8" s="414" t="s">
        <v>172</v>
      </c>
      <c r="K8" s="412" t="s">
        <v>174</v>
      </c>
      <c r="L8" s="405" t="s">
        <v>173</v>
      </c>
      <c r="M8" s="399" t="s">
        <v>121</v>
      </c>
      <c r="N8" s="390" t="s">
        <v>159</v>
      </c>
      <c r="O8" s="390" t="s">
        <v>122</v>
      </c>
      <c r="P8" s="390" t="s">
        <v>120</v>
      </c>
      <c r="Q8" s="390"/>
      <c r="R8" s="390" t="s">
        <v>65</v>
      </c>
      <c r="S8" s="390" t="s">
        <v>66</v>
      </c>
      <c r="T8" s="390" t="s">
        <v>125</v>
      </c>
      <c r="U8" s="417" t="s">
        <v>68</v>
      </c>
      <c r="V8" s="499" t="s">
        <v>146</v>
      </c>
      <c r="W8" s="507" t="s">
        <v>158</v>
      </c>
      <c r="X8" s="503" t="s">
        <v>158</v>
      </c>
      <c r="Y8" s="500" t="s">
        <v>151</v>
      </c>
      <c r="Z8" s="501"/>
      <c r="AA8" s="501"/>
      <c r="AB8" s="502"/>
      <c r="AC8" s="497" t="s">
        <v>164</v>
      </c>
      <c r="AD8" s="2"/>
      <c r="AE8" s="2"/>
    </row>
    <row r="9" spans="1:31" ht="188.25" customHeight="1" thickBot="1">
      <c r="A9" s="506"/>
      <c r="B9" s="391"/>
      <c r="C9" s="391"/>
      <c r="D9" s="391"/>
      <c r="E9" s="398"/>
      <c r="F9" s="418"/>
      <c r="G9" s="171" t="s">
        <v>61</v>
      </c>
      <c r="H9" s="172" t="s">
        <v>62</v>
      </c>
      <c r="I9" s="173" t="s">
        <v>63</v>
      </c>
      <c r="J9" s="423"/>
      <c r="K9" s="391"/>
      <c r="L9" s="402"/>
      <c r="M9" s="400"/>
      <c r="N9" s="391"/>
      <c r="O9" s="391"/>
      <c r="P9" s="391"/>
      <c r="Q9" s="391"/>
      <c r="R9" s="391"/>
      <c r="S9" s="391"/>
      <c r="T9" s="391"/>
      <c r="U9" s="418"/>
      <c r="V9" s="499"/>
      <c r="W9" s="508"/>
      <c r="X9" s="504"/>
      <c r="Y9" s="174" t="s">
        <v>152</v>
      </c>
      <c r="Z9" s="175" t="s">
        <v>153</v>
      </c>
      <c r="AA9" s="175" t="s">
        <v>154</v>
      </c>
      <c r="AB9" s="176" t="s">
        <v>165</v>
      </c>
      <c r="AC9" s="498"/>
      <c r="AD9" s="2"/>
      <c r="AE9" s="2"/>
    </row>
    <row r="10" spans="1:31" ht="12.75">
      <c r="A10" s="169"/>
      <c r="B10" s="195">
        <v>1</v>
      </c>
      <c r="C10" s="195">
        <v>2</v>
      </c>
      <c r="D10" s="195">
        <v>3</v>
      </c>
      <c r="E10" s="196">
        <v>4</v>
      </c>
      <c r="F10" s="197">
        <v>5</v>
      </c>
      <c r="G10" s="198">
        <v>6</v>
      </c>
      <c r="H10" s="199">
        <v>7</v>
      </c>
      <c r="I10" s="200">
        <v>8</v>
      </c>
      <c r="J10" s="216">
        <v>9</v>
      </c>
      <c r="K10" s="217">
        <v>10</v>
      </c>
      <c r="L10" s="218">
        <v>11</v>
      </c>
      <c r="M10" s="201">
        <v>12</v>
      </c>
      <c r="N10" s="202">
        <v>13</v>
      </c>
      <c r="O10" s="202">
        <v>14</v>
      </c>
      <c r="P10" s="202">
        <v>15</v>
      </c>
      <c r="Q10" s="203"/>
      <c r="R10" s="203">
        <v>16</v>
      </c>
      <c r="S10" s="202">
        <v>17</v>
      </c>
      <c r="T10" s="203">
        <v>18</v>
      </c>
      <c r="U10" s="204">
        <v>19</v>
      </c>
      <c r="V10" s="197">
        <v>20</v>
      </c>
      <c r="W10" s="219">
        <v>21</v>
      </c>
      <c r="X10" s="213">
        <v>21</v>
      </c>
      <c r="Y10" s="205">
        <v>19</v>
      </c>
      <c r="Z10" s="206">
        <v>20</v>
      </c>
      <c r="AA10" s="206">
        <v>21</v>
      </c>
      <c r="AB10" s="207">
        <v>22</v>
      </c>
      <c r="AC10" s="177">
        <v>23</v>
      </c>
      <c r="AD10" s="2"/>
      <c r="AE10" s="2"/>
    </row>
    <row r="11" spans="1:31" ht="12.75">
      <c r="A11" s="139">
        <v>1</v>
      </c>
      <c r="B11" s="178" t="s">
        <v>70</v>
      </c>
      <c r="C11" s="179">
        <v>6</v>
      </c>
      <c r="D11" s="180">
        <v>9</v>
      </c>
      <c r="E11" s="180">
        <v>8163.92</v>
      </c>
      <c r="F11" s="232">
        <v>0.366</v>
      </c>
      <c r="G11" s="183">
        <v>0.4635</v>
      </c>
      <c r="H11" s="181">
        <v>0.073</v>
      </c>
      <c r="I11" s="234">
        <v>0.0281</v>
      </c>
      <c r="J11" s="220">
        <v>0.318</v>
      </c>
      <c r="K11" s="221">
        <v>0.3693</v>
      </c>
      <c r="L11" s="241">
        <v>0.199</v>
      </c>
      <c r="M11" s="239">
        <v>0.07</v>
      </c>
      <c r="N11" s="222">
        <v>0.0279</v>
      </c>
      <c r="O11" s="222">
        <v>0.2066</v>
      </c>
      <c r="P11" s="221">
        <v>0.5</v>
      </c>
      <c r="Q11" s="221"/>
      <c r="R11" s="221">
        <v>0.012</v>
      </c>
      <c r="S11" s="222">
        <v>0.0621</v>
      </c>
      <c r="T11" s="223">
        <f>SUM(F11:S11)</f>
        <v>2.6955</v>
      </c>
      <c r="U11" s="223">
        <f>T11*1.05</f>
        <v>2.8302750000000003</v>
      </c>
      <c r="V11" s="224">
        <f>U11*1.2</f>
        <v>3.3963300000000003</v>
      </c>
      <c r="W11" s="225">
        <f>(F11+G11+H11+I11+M11+N11+O11+P11+R11+S11)*1.05*1.2*1.05+(J11+K11+L11)*1.05*1.2</f>
        <v>3.5103096000000003</v>
      </c>
      <c r="X11" s="214">
        <f>V11*1.05</f>
        <v>3.5661465000000003</v>
      </c>
      <c r="Y11" s="183">
        <v>0.318</v>
      </c>
      <c r="Z11" s="181">
        <v>0.3693</v>
      </c>
      <c r="AA11" s="181">
        <v>0.199</v>
      </c>
      <c r="AB11" s="184">
        <f>(Y11+Z11+AA11)*1.05*1.2</f>
        <v>1.116738</v>
      </c>
      <c r="AC11" s="182">
        <f>W11+AB11</f>
        <v>4.6270476</v>
      </c>
      <c r="AD11" s="2">
        <f>(J11+K11+L11)*1.05*1.2+(F11+G11+H11+I11+M11+N11+O11+P11+R11+S11)*1.05*1.2*1.05</f>
        <v>3.5103096000000003</v>
      </c>
      <c r="AE11" s="2">
        <f>(F11+G11+H11+I11+M11+N11+O11+P11+R11+S11)*1.05*1.2*1.05</f>
        <v>2.3935716</v>
      </c>
    </row>
    <row r="12" spans="1:32" ht="12.75">
      <c r="A12" s="139">
        <f>A11+1</f>
        <v>2</v>
      </c>
      <c r="B12" s="178" t="s">
        <v>155</v>
      </c>
      <c r="C12" s="179">
        <v>73</v>
      </c>
      <c r="D12" s="180">
        <v>9</v>
      </c>
      <c r="E12" s="180">
        <v>4034.55</v>
      </c>
      <c r="F12" s="232">
        <v>0.5943</v>
      </c>
      <c r="G12" s="183">
        <v>0.4635</v>
      </c>
      <c r="H12" s="181">
        <v>0.073</v>
      </c>
      <c r="I12" s="234">
        <v>0.0281</v>
      </c>
      <c r="J12" s="220">
        <v>0.318</v>
      </c>
      <c r="K12" s="221">
        <v>0.3736</v>
      </c>
      <c r="L12" s="241">
        <v>0.2017</v>
      </c>
      <c r="M12" s="239">
        <v>0.0719</v>
      </c>
      <c r="N12" s="222">
        <v>0.0347</v>
      </c>
      <c r="O12" s="222">
        <v>0.209</v>
      </c>
      <c r="P12" s="221">
        <v>0.5</v>
      </c>
      <c r="Q12" s="221"/>
      <c r="R12" s="221">
        <v>0.012</v>
      </c>
      <c r="S12" s="222">
        <v>0.0628</v>
      </c>
      <c r="T12" s="223">
        <f aca="true" t="shared" si="0" ref="T12:T34">SUM(F12:S12)</f>
        <v>2.9426</v>
      </c>
      <c r="U12" s="223">
        <f>T12*1.05</f>
        <v>3.0897300000000003</v>
      </c>
      <c r="V12" s="224">
        <f>U12*1.2</f>
        <v>3.707676</v>
      </c>
      <c r="W12" s="225">
        <f aca="true" t="shared" si="1" ref="W12:W34">(F12+G12+H12+I12+M12+N12+O12+P12+R12+S12)*1.05*1.2*1.05+(J12+K12+L12)*1.05*1.2</f>
        <v>3.8367819</v>
      </c>
      <c r="X12" s="214">
        <f>V12*1.05</f>
        <v>3.8930598000000005</v>
      </c>
      <c r="Y12" s="183">
        <v>0.318</v>
      </c>
      <c r="Z12" s="181">
        <v>0.3736</v>
      </c>
      <c r="AA12" s="181">
        <v>0.2017</v>
      </c>
      <c r="AB12" s="184">
        <f>(Y12+Z12+AA12)*1.05*1.2</f>
        <v>1.125558</v>
      </c>
      <c r="AC12" s="182">
        <f>W12+AB12</f>
        <v>4.9623399</v>
      </c>
      <c r="AD12" s="153"/>
      <c r="AE12" s="194">
        <v>10</v>
      </c>
      <c r="AF12" s="215"/>
    </row>
    <row r="13" spans="1:32" ht="12.75">
      <c r="A13" s="139">
        <f aca="true" t="shared" si="2" ref="A13:A33">A12+1</f>
        <v>3</v>
      </c>
      <c r="B13" s="178" t="s">
        <v>135</v>
      </c>
      <c r="C13" s="179">
        <v>42</v>
      </c>
      <c r="D13" s="180">
        <v>9</v>
      </c>
      <c r="E13" s="180">
        <v>9924.93</v>
      </c>
      <c r="F13" s="232">
        <v>0.3047</v>
      </c>
      <c r="G13" s="183">
        <v>0.4517</v>
      </c>
      <c r="H13" s="181">
        <v>0.073</v>
      </c>
      <c r="I13" s="234">
        <v>0.0281</v>
      </c>
      <c r="J13" s="220">
        <v>0.318</v>
      </c>
      <c r="K13" s="221">
        <v>0.3797</v>
      </c>
      <c r="L13" s="241">
        <v>0.2063</v>
      </c>
      <c r="M13" s="239">
        <v>0.0714</v>
      </c>
      <c r="N13" s="222">
        <v>0.029</v>
      </c>
      <c r="O13" s="222">
        <v>0.2161</v>
      </c>
      <c r="P13" s="221">
        <v>0.5</v>
      </c>
      <c r="Q13" s="221"/>
      <c r="R13" s="221">
        <v>0.012</v>
      </c>
      <c r="S13" s="222">
        <v>0.065</v>
      </c>
      <c r="T13" s="223">
        <f t="shared" si="0"/>
        <v>2.655</v>
      </c>
      <c r="U13" s="223">
        <f>T13*1.05</f>
        <v>2.78775</v>
      </c>
      <c r="V13" s="224">
        <f>U13*1.2</f>
        <v>3.3453</v>
      </c>
      <c r="W13" s="225">
        <f t="shared" si="1"/>
        <v>3.455613</v>
      </c>
      <c r="X13" s="214">
        <f aca="true" t="shared" si="3" ref="X13:X34">V13*1.05</f>
        <v>3.512565</v>
      </c>
      <c r="Y13" s="183">
        <v>0.318</v>
      </c>
      <c r="Z13" s="181">
        <v>0.3797</v>
      </c>
      <c r="AA13" s="181">
        <v>0.2063</v>
      </c>
      <c r="AB13" s="184">
        <f>(Y13+Z13+AA13)*1.05*1.2</f>
        <v>1.13904</v>
      </c>
      <c r="AC13" s="182">
        <f>W13+AB13</f>
        <v>4.594653</v>
      </c>
      <c r="AD13" s="2"/>
      <c r="AE13" s="194">
        <v>1</v>
      </c>
      <c r="AF13" s="215"/>
    </row>
    <row r="14" spans="1:32" ht="12.75">
      <c r="A14" s="139">
        <f t="shared" si="2"/>
        <v>4</v>
      </c>
      <c r="B14" s="178" t="s">
        <v>72</v>
      </c>
      <c r="C14" s="179">
        <v>58</v>
      </c>
      <c r="D14" s="180">
        <v>9</v>
      </c>
      <c r="E14" s="180">
        <v>3248.1</v>
      </c>
      <c r="F14" s="232">
        <v>0.4827</v>
      </c>
      <c r="G14" s="183">
        <v>0.4588</v>
      </c>
      <c r="H14" s="181">
        <v>0.073</v>
      </c>
      <c r="I14" s="234">
        <v>0.0281</v>
      </c>
      <c r="J14" s="220">
        <v>0.3183</v>
      </c>
      <c r="K14" s="226">
        <v>0.413</v>
      </c>
      <c r="L14" s="241">
        <v>0.2241</v>
      </c>
      <c r="M14" s="239">
        <v>0.0846</v>
      </c>
      <c r="N14" s="222">
        <v>0.033</v>
      </c>
      <c r="O14" s="222">
        <v>0.2735</v>
      </c>
      <c r="P14" s="221">
        <v>0.5</v>
      </c>
      <c r="Q14" s="221"/>
      <c r="R14" s="221">
        <v>0.012</v>
      </c>
      <c r="S14" s="222">
        <v>0.0731</v>
      </c>
      <c r="T14" s="223">
        <f t="shared" si="0"/>
        <v>2.9741999999999997</v>
      </c>
      <c r="U14" s="223">
        <f aca="true" t="shared" si="4" ref="U14:U34">T14*1.05</f>
        <v>3.1229099999999996</v>
      </c>
      <c r="V14" s="224">
        <f aca="true" t="shared" si="5" ref="V14:V34">U14*1.2</f>
        <v>3.7474919999999994</v>
      </c>
      <c r="W14" s="225">
        <f t="shared" si="1"/>
        <v>3.8746764000000002</v>
      </c>
      <c r="X14" s="214">
        <f t="shared" si="3"/>
        <v>3.9348665999999994</v>
      </c>
      <c r="Y14" s="183">
        <v>0.3183</v>
      </c>
      <c r="Z14" s="185">
        <v>0.413</v>
      </c>
      <c r="AA14" s="181">
        <v>0.2241</v>
      </c>
      <c r="AB14" s="184">
        <f aca="true" t="shared" si="6" ref="AB14:AB33">(Y14+Z14+AA14)*1.05*1.2</f>
        <v>1.203804</v>
      </c>
      <c r="AC14" s="182">
        <f aca="true" t="shared" si="7" ref="AC14:AC34">W14+AB14</f>
        <v>5.0784804</v>
      </c>
      <c r="AD14" s="2"/>
      <c r="AE14" s="194"/>
      <c r="AF14" s="215"/>
    </row>
    <row r="15" spans="1:32" ht="12.75">
      <c r="A15" s="139">
        <f t="shared" si="2"/>
        <v>5</v>
      </c>
      <c r="B15" s="178" t="s">
        <v>135</v>
      </c>
      <c r="C15" s="179">
        <v>62</v>
      </c>
      <c r="D15" s="180">
        <v>9</v>
      </c>
      <c r="E15" s="180">
        <v>3390.353</v>
      </c>
      <c r="F15" s="232">
        <v>0.5569</v>
      </c>
      <c r="G15" s="183">
        <v>0.4588</v>
      </c>
      <c r="H15" s="181">
        <v>0.073</v>
      </c>
      <c r="I15" s="234">
        <v>0.0281</v>
      </c>
      <c r="J15" s="220">
        <v>0.3183</v>
      </c>
      <c r="K15" s="226">
        <v>0.395</v>
      </c>
      <c r="L15" s="241">
        <v>0.2147</v>
      </c>
      <c r="M15" s="239">
        <v>0.0854</v>
      </c>
      <c r="N15" s="222">
        <v>0.0357</v>
      </c>
      <c r="O15" s="222">
        <v>0.2761</v>
      </c>
      <c r="P15" s="221">
        <v>0.5</v>
      </c>
      <c r="Q15" s="221"/>
      <c r="R15" s="221">
        <v>0.012</v>
      </c>
      <c r="S15" s="222">
        <v>0.0738</v>
      </c>
      <c r="T15" s="223">
        <f t="shared" si="0"/>
        <v>3.0277999999999996</v>
      </c>
      <c r="U15" s="223">
        <f t="shared" si="4"/>
        <v>3.1791899999999997</v>
      </c>
      <c r="V15" s="224">
        <f t="shared" si="5"/>
        <v>3.8150279999999994</v>
      </c>
      <c r="W15" s="225">
        <f t="shared" si="1"/>
        <v>3.9473153999999995</v>
      </c>
      <c r="X15" s="214">
        <f t="shared" si="3"/>
        <v>4.0057794</v>
      </c>
      <c r="Y15" s="183">
        <v>0.3183</v>
      </c>
      <c r="Z15" s="185">
        <v>0.395</v>
      </c>
      <c r="AA15" s="181">
        <v>0.2147</v>
      </c>
      <c r="AB15" s="184">
        <f t="shared" si="6"/>
        <v>1.16928</v>
      </c>
      <c r="AC15" s="182">
        <f t="shared" si="7"/>
        <v>5.1165954</v>
      </c>
      <c r="AD15" s="2"/>
      <c r="AE15" s="194">
        <v>2</v>
      </c>
      <c r="AF15" s="215"/>
    </row>
    <row r="16" spans="1:32" ht="12.75">
      <c r="A16" s="139">
        <f t="shared" si="2"/>
        <v>6</v>
      </c>
      <c r="B16" s="178" t="s">
        <v>72</v>
      </c>
      <c r="C16" s="179">
        <v>71</v>
      </c>
      <c r="D16" s="180">
        <v>9</v>
      </c>
      <c r="E16" s="180">
        <v>11685.4</v>
      </c>
      <c r="F16" s="232">
        <v>0.3135</v>
      </c>
      <c r="G16" s="183">
        <v>0.4588</v>
      </c>
      <c r="H16" s="181">
        <v>0.073</v>
      </c>
      <c r="I16" s="234">
        <v>0.0281</v>
      </c>
      <c r="J16" s="220">
        <v>0.3183</v>
      </c>
      <c r="K16" s="221">
        <v>0.387</v>
      </c>
      <c r="L16" s="241">
        <v>0.2103</v>
      </c>
      <c r="M16" s="239">
        <v>0.0759</v>
      </c>
      <c r="N16" s="222">
        <v>0.0339</v>
      </c>
      <c r="O16" s="222">
        <v>0.223</v>
      </c>
      <c r="P16" s="221">
        <v>0.5</v>
      </c>
      <c r="Q16" s="221"/>
      <c r="R16" s="221">
        <v>0.012</v>
      </c>
      <c r="S16" s="222">
        <v>0.0447</v>
      </c>
      <c r="T16" s="223">
        <f t="shared" si="0"/>
        <v>2.6785</v>
      </c>
      <c r="U16" s="223">
        <f t="shared" si="4"/>
        <v>2.812425</v>
      </c>
      <c r="V16" s="224">
        <f t="shared" si="5"/>
        <v>3.3749100000000003</v>
      </c>
      <c r="W16" s="225">
        <f t="shared" si="1"/>
        <v>3.4859727000000005</v>
      </c>
      <c r="X16" s="214">
        <f t="shared" si="3"/>
        <v>3.5436555000000003</v>
      </c>
      <c r="Y16" s="183">
        <v>0.3183</v>
      </c>
      <c r="Z16" s="181">
        <v>0.387</v>
      </c>
      <c r="AA16" s="181">
        <v>0.2103</v>
      </c>
      <c r="AB16" s="184">
        <f t="shared" si="6"/>
        <v>1.153656</v>
      </c>
      <c r="AC16" s="182">
        <f t="shared" si="7"/>
        <v>4.6396287</v>
      </c>
      <c r="AD16" s="2"/>
      <c r="AE16" s="194"/>
      <c r="AF16" s="215"/>
    </row>
    <row r="17" spans="1:32" ht="12.75">
      <c r="A17" s="139">
        <f t="shared" si="2"/>
        <v>7</v>
      </c>
      <c r="B17" s="178" t="s">
        <v>156</v>
      </c>
      <c r="C17" s="179">
        <v>78</v>
      </c>
      <c r="D17" s="180">
        <v>9</v>
      </c>
      <c r="E17" s="180">
        <v>3852.31</v>
      </c>
      <c r="F17" s="232">
        <v>0.3986</v>
      </c>
      <c r="G17" s="183">
        <v>0.4588</v>
      </c>
      <c r="H17" s="181">
        <v>0.073</v>
      </c>
      <c r="I17" s="234">
        <v>0.0281</v>
      </c>
      <c r="J17" s="220">
        <v>0.3183</v>
      </c>
      <c r="K17" s="221">
        <v>0.3913</v>
      </c>
      <c r="L17" s="241">
        <v>0.2126</v>
      </c>
      <c r="M17" s="239">
        <v>0.0727</v>
      </c>
      <c r="N17" s="222">
        <v>0.017</v>
      </c>
      <c r="O17" s="222">
        <v>0.2348</v>
      </c>
      <c r="P17" s="221">
        <v>0.5</v>
      </c>
      <c r="Q17" s="221"/>
      <c r="R17" s="221">
        <v>0.012</v>
      </c>
      <c r="S17" s="222">
        <v>0.0628</v>
      </c>
      <c r="T17" s="223">
        <f t="shared" si="0"/>
        <v>2.7800000000000002</v>
      </c>
      <c r="U17" s="223">
        <f t="shared" si="4"/>
        <v>2.9190000000000005</v>
      </c>
      <c r="V17" s="224">
        <f t="shared" si="5"/>
        <v>3.5028000000000006</v>
      </c>
      <c r="W17" s="225">
        <f t="shared" si="1"/>
        <v>3.6198414000000003</v>
      </c>
      <c r="X17" s="214">
        <f t="shared" si="3"/>
        <v>3.677940000000001</v>
      </c>
      <c r="Y17" s="183">
        <v>0.3183</v>
      </c>
      <c r="Z17" s="181">
        <v>0.3913</v>
      </c>
      <c r="AA17" s="181">
        <v>0.2126</v>
      </c>
      <c r="AB17" s="184">
        <f t="shared" si="6"/>
        <v>1.161972</v>
      </c>
      <c r="AC17" s="182">
        <f t="shared" si="7"/>
        <v>4.781813400000001</v>
      </c>
      <c r="AD17" s="2"/>
      <c r="AE17" s="194">
        <v>3</v>
      </c>
      <c r="AF17" s="215"/>
    </row>
    <row r="18" spans="1:32" ht="12.75">
      <c r="A18" s="139">
        <f t="shared" si="2"/>
        <v>8</v>
      </c>
      <c r="B18" s="178" t="s">
        <v>156</v>
      </c>
      <c r="C18" s="179" t="s">
        <v>14</v>
      </c>
      <c r="D18" s="180">
        <v>9</v>
      </c>
      <c r="E18" s="180">
        <v>6051.5</v>
      </c>
      <c r="F18" s="232">
        <v>0.3241</v>
      </c>
      <c r="G18" s="183">
        <v>0.4588</v>
      </c>
      <c r="H18" s="181">
        <v>0.073</v>
      </c>
      <c r="I18" s="234">
        <v>0.0281</v>
      </c>
      <c r="J18" s="220">
        <v>0.3183</v>
      </c>
      <c r="K18" s="221">
        <v>0.3737</v>
      </c>
      <c r="L18" s="241">
        <v>0.203</v>
      </c>
      <c r="M18" s="239">
        <v>0.1085</v>
      </c>
      <c r="N18" s="222">
        <v>0.0161</v>
      </c>
      <c r="O18" s="222">
        <v>0.2181</v>
      </c>
      <c r="P18" s="221">
        <v>0.5</v>
      </c>
      <c r="Q18" s="221"/>
      <c r="R18" s="221">
        <v>0.012</v>
      </c>
      <c r="S18" s="222">
        <v>0.0656</v>
      </c>
      <c r="T18" s="223">
        <f t="shared" si="0"/>
        <v>2.6993</v>
      </c>
      <c r="U18" s="223">
        <f t="shared" si="4"/>
        <v>2.8342650000000003</v>
      </c>
      <c r="V18" s="224">
        <f t="shared" si="5"/>
        <v>3.4011180000000003</v>
      </c>
      <c r="W18" s="225">
        <f t="shared" si="1"/>
        <v>3.5147889</v>
      </c>
      <c r="X18" s="214">
        <f t="shared" si="3"/>
        <v>3.5711739000000007</v>
      </c>
      <c r="Y18" s="183">
        <v>0.3183</v>
      </c>
      <c r="Z18" s="181">
        <v>0.3737</v>
      </c>
      <c r="AA18" s="181">
        <v>0.203</v>
      </c>
      <c r="AB18" s="184">
        <f t="shared" si="6"/>
        <v>1.1277000000000001</v>
      </c>
      <c r="AC18" s="182">
        <f t="shared" si="7"/>
        <v>4.6424889</v>
      </c>
      <c r="AD18" s="2"/>
      <c r="AE18" s="194"/>
      <c r="AF18" s="215"/>
    </row>
    <row r="19" spans="1:32" ht="12.75">
      <c r="A19" s="139">
        <f t="shared" si="2"/>
        <v>9</v>
      </c>
      <c r="B19" s="178" t="s">
        <v>156</v>
      </c>
      <c r="C19" s="179">
        <v>84</v>
      </c>
      <c r="D19" s="180">
        <v>9</v>
      </c>
      <c r="E19" s="180">
        <v>6132.6</v>
      </c>
      <c r="F19" s="232">
        <v>0.3541</v>
      </c>
      <c r="G19" s="183">
        <v>0.4588</v>
      </c>
      <c r="H19" s="181">
        <v>0.073</v>
      </c>
      <c r="I19" s="234">
        <v>0.0281</v>
      </c>
      <c r="J19" s="220">
        <v>0.3183</v>
      </c>
      <c r="K19" s="221">
        <v>0.3687</v>
      </c>
      <c r="L19" s="241">
        <v>0.2003</v>
      </c>
      <c r="M19" s="239">
        <v>0.0732</v>
      </c>
      <c r="N19" s="222">
        <v>0.0309</v>
      </c>
      <c r="O19" s="222">
        <v>0.2139</v>
      </c>
      <c r="P19" s="221">
        <v>0.5</v>
      </c>
      <c r="Q19" s="221"/>
      <c r="R19" s="221">
        <v>0.012</v>
      </c>
      <c r="S19" s="222">
        <v>0.0643</v>
      </c>
      <c r="T19" s="223">
        <f t="shared" si="0"/>
        <v>2.6955999999999998</v>
      </c>
      <c r="U19" s="223">
        <f t="shared" si="4"/>
        <v>2.83038</v>
      </c>
      <c r="V19" s="224">
        <f t="shared" si="5"/>
        <v>3.3964559999999997</v>
      </c>
      <c r="W19" s="225">
        <f t="shared" si="1"/>
        <v>3.5103789</v>
      </c>
      <c r="X19" s="214">
        <f t="shared" si="3"/>
        <v>3.5662787999999996</v>
      </c>
      <c r="Y19" s="183">
        <v>0.3183</v>
      </c>
      <c r="Z19" s="181">
        <v>0.3687</v>
      </c>
      <c r="AA19" s="181">
        <v>0.2003</v>
      </c>
      <c r="AB19" s="184">
        <f t="shared" si="6"/>
        <v>1.1179980000000003</v>
      </c>
      <c r="AC19" s="182">
        <f t="shared" si="7"/>
        <v>4.6283769</v>
      </c>
      <c r="AD19" s="2"/>
      <c r="AE19" s="194">
        <v>4</v>
      </c>
      <c r="AF19" s="215"/>
    </row>
    <row r="20" spans="1:32" ht="12.75">
      <c r="A20" s="139">
        <f t="shared" si="2"/>
        <v>10</v>
      </c>
      <c r="B20" s="178" t="s">
        <v>156</v>
      </c>
      <c r="C20" s="179">
        <v>98</v>
      </c>
      <c r="D20" s="180">
        <v>9</v>
      </c>
      <c r="E20" s="180">
        <v>6047.5</v>
      </c>
      <c r="F20" s="232">
        <v>0.2452</v>
      </c>
      <c r="G20" s="183">
        <v>0.4588</v>
      </c>
      <c r="H20" s="181">
        <v>0.073</v>
      </c>
      <c r="I20" s="234">
        <v>0.0281</v>
      </c>
      <c r="J20" s="220">
        <v>0.3183</v>
      </c>
      <c r="K20" s="221">
        <v>0.3739</v>
      </c>
      <c r="L20" s="241">
        <v>0.2031</v>
      </c>
      <c r="M20" s="239">
        <v>0.0677</v>
      </c>
      <c r="N20" s="222">
        <v>0.0108</v>
      </c>
      <c r="O20" s="222">
        <v>0.1979</v>
      </c>
      <c r="P20" s="221">
        <v>0.5</v>
      </c>
      <c r="Q20" s="221"/>
      <c r="R20" s="221">
        <v>0.012</v>
      </c>
      <c r="S20" s="222">
        <v>0.022</v>
      </c>
      <c r="T20" s="223">
        <f t="shared" si="0"/>
        <v>2.5107999999999997</v>
      </c>
      <c r="U20" s="223">
        <f t="shared" si="4"/>
        <v>2.6363399999999997</v>
      </c>
      <c r="V20" s="224">
        <f t="shared" si="5"/>
        <v>3.1636079999999995</v>
      </c>
      <c r="W20" s="225">
        <f t="shared" si="1"/>
        <v>3.2653845</v>
      </c>
      <c r="X20" s="214">
        <f t="shared" si="3"/>
        <v>3.3217883999999995</v>
      </c>
      <c r="Y20" s="183">
        <v>0.3183</v>
      </c>
      <c r="Z20" s="181">
        <v>0.3739</v>
      </c>
      <c r="AA20" s="181">
        <v>0.2031</v>
      </c>
      <c r="AB20" s="184">
        <f t="shared" si="6"/>
        <v>1.128078</v>
      </c>
      <c r="AC20" s="182">
        <f t="shared" si="7"/>
        <v>4.3934625</v>
      </c>
      <c r="AD20" s="2"/>
      <c r="AE20" s="194">
        <v>5</v>
      </c>
      <c r="AF20" s="215"/>
    </row>
    <row r="21" spans="1:32" ht="12.75">
      <c r="A21" s="139">
        <f t="shared" si="2"/>
        <v>11</v>
      </c>
      <c r="B21" s="178" t="s">
        <v>93</v>
      </c>
      <c r="C21" s="179">
        <v>64</v>
      </c>
      <c r="D21" s="180">
        <v>9</v>
      </c>
      <c r="E21" s="180">
        <v>3936.1</v>
      </c>
      <c r="F21" s="232">
        <v>0.3203</v>
      </c>
      <c r="G21" s="183">
        <v>0.4517</v>
      </c>
      <c r="H21" s="181">
        <v>0.073</v>
      </c>
      <c r="I21" s="234">
        <v>0.0281</v>
      </c>
      <c r="J21" s="220">
        <v>0.3183</v>
      </c>
      <c r="K21" s="221">
        <v>0.383</v>
      </c>
      <c r="L21" s="241">
        <v>0.2081</v>
      </c>
      <c r="M21" s="239">
        <v>0.0616</v>
      </c>
      <c r="N21" s="222">
        <v>0.0253</v>
      </c>
      <c r="O21" s="222">
        <v>0.2141</v>
      </c>
      <c r="P21" s="221">
        <v>0.5</v>
      </c>
      <c r="Q21" s="221"/>
      <c r="R21" s="221">
        <v>0.012</v>
      </c>
      <c r="S21" s="222">
        <v>0.0644</v>
      </c>
      <c r="T21" s="223">
        <f t="shared" si="0"/>
        <v>2.6599000000000004</v>
      </c>
      <c r="U21" s="223">
        <f t="shared" si="4"/>
        <v>2.7928950000000006</v>
      </c>
      <c r="V21" s="224">
        <f t="shared" si="5"/>
        <v>3.3514740000000005</v>
      </c>
      <c r="W21" s="225">
        <f t="shared" si="1"/>
        <v>3.4617554999999998</v>
      </c>
      <c r="X21" s="214">
        <f t="shared" si="3"/>
        <v>3.5190477000000007</v>
      </c>
      <c r="Y21" s="183">
        <v>0.3183</v>
      </c>
      <c r="Z21" s="181">
        <v>0.383</v>
      </c>
      <c r="AA21" s="181">
        <v>0.2081</v>
      </c>
      <c r="AB21" s="184">
        <f t="shared" si="6"/>
        <v>1.1458439999999999</v>
      </c>
      <c r="AC21" s="182">
        <f t="shared" si="7"/>
        <v>4.607599499999999</v>
      </c>
      <c r="AD21" s="2"/>
      <c r="AE21" s="194"/>
      <c r="AF21" s="215"/>
    </row>
    <row r="22" spans="1:32" ht="12.75">
      <c r="A22" s="139">
        <f t="shared" si="2"/>
        <v>12</v>
      </c>
      <c r="B22" s="178" t="s">
        <v>93</v>
      </c>
      <c r="C22" s="179">
        <v>74</v>
      </c>
      <c r="D22" s="180">
        <v>9</v>
      </c>
      <c r="E22" s="180">
        <v>5387.18</v>
      </c>
      <c r="F22" s="232">
        <v>0.4556</v>
      </c>
      <c r="G22" s="183">
        <v>0.4529</v>
      </c>
      <c r="H22" s="181">
        <v>0.073</v>
      </c>
      <c r="I22" s="234">
        <v>0.0281</v>
      </c>
      <c r="J22" s="220">
        <v>0.3183</v>
      </c>
      <c r="K22" s="221">
        <v>0.3722</v>
      </c>
      <c r="L22" s="241">
        <v>0.152</v>
      </c>
      <c r="M22" s="239">
        <v>0.0683</v>
      </c>
      <c r="N22" s="222">
        <v>0.009</v>
      </c>
      <c r="O22" s="222">
        <v>0.1018</v>
      </c>
      <c r="P22" s="221">
        <v>0.5</v>
      </c>
      <c r="Q22" s="221"/>
      <c r="R22" s="221">
        <v>0.012</v>
      </c>
      <c r="S22" s="222">
        <v>0.0235</v>
      </c>
      <c r="T22" s="223">
        <f t="shared" si="0"/>
        <v>2.5666999999999995</v>
      </c>
      <c r="U22" s="223">
        <f t="shared" si="4"/>
        <v>2.695035</v>
      </c>
      <c r="V22" s="224">
        <f t="shared" si="5"/>
        <v>3.2340419999999996</v>
      </c>
      <c r="W22" s="225">
        <f t="shared" si="1"/>
        <v>3.3426666000000003</v>
      </c>
      <c r="X22" s="214">
        <f t="shared" si="3"/>
        <v>3.3957441</v>
      </c>
      <c r="Y22" s="183">
        <v>0.3183</v>
      </c>
      <c r="Z22" s="181">
        <v>0.3722</v>
      </c>
      <c r="AA22" s="181">
        <v>0.152</v>
      </c>
      <c r="AB22" s="184">
        <f t="shared" si="6"/>
        <v>1.06155</v>
      </c>
      <c r="AC22" s="182">
        <f t="shared" si="7"/>
        <v>4.4042166</v>
      </c>
      <c r="AD22" s="2"/>
      <c r="AE22" s="194"/>
      <c r="AF22" s="215"/>
    </row>
    <row r="23" spans="1:32" ht="12.75">
      <c r="A23" s="139">
        <f t="shared" si="2"/>
        <v>13</v>
      </c>
      <c r="B23" s="178" t="s">
        <v>93</v>
      </c>
      <c r="C23" s="179" t="s">
        <v>16</v>
      </c>
      <c r="D23" s="180">
        <v>9</v>
      </c>
      <c r="E23" s="180">
        <v>3955.5</v>
      </c>
      <c r="F23" s="232">
        <v>0.4479</v>
      </c>
      <c r="G23" s="183">
        <v>0.4517</v>
      </c>
      <c r="H23" s="181">
        <v>0.073</v>
      </c>
      <c r="I23" s="234">
        <v>0.0281</v>
      </c>
      <c r="J23" s="220">
        <v>0.3183</v>
      </c>
      <c r="K23" s="221">
        <v>0.3796</v>
      </c>
      <c r="L23" s="241">
        <v>0.2071</v>
      </c>
      <c r="M23" s="239">
        <v>0.0735</v>
      </c>
      <c r="N23" s="222">
        <v>0.0063</v>
      </c>
      <c r="O23" s="222">
        <v>0.2138</v>
      </c>
      <c r="P23" s="221">
        <v>0.5</v>
      </c>
      <c r="Q23" s="221"/>
      <c r="R23" s="221">
        <v>0.012</v>
      </c>
      <c r="S23" s="222">
        <v>0.0643</v>
      </c>
      <c r="T23" s="223">
        <f t="shared" si="0"/>
        <v>2.7756</v>
      </c>
      <c r="U23" s="223">
        <f t="shared" si="4"/>
        <v>2.91438</v>
      </c>
      <c r="V23" s="224">
        <f t="shared" si="5"/>
        <v>3.4972559999999997</v>
      </c>
      <c r="W23" s="225">
        <f t="shared" si="1"/>
        <v>3.6151038</v>
      </c>
      <c r="X23" s="214">
        <f t="shared" si="3"/>
        <v>3.6721188</v>
      </c>
      <c r="Y23" s="183">
        <v>0.3183</v>
      </c>
      <c r="Z23" s="181">
        <v>0.3796</v>
      </c>
      <c r="AA23" s="181">
        <v>0.2071</v>
      </c>
      <c r="AB23" s="184">
        <f t="shared" si="6"/>
        <v>1.1403</v>
      </c>
      <c r="AC23" s="182">
        <f t="shared" si="7"/>
        <v>4.7554038</v>
      </c>
      <c r="AD23" s="2"/>
      <c r="AE23" s="194"/>
      <c r="AF23" s="215"/>
    </row>
    <row r="24" spans="1:32" ht="12.75">
      <c r="A24" s="139">
        <f t="shared" si="2"/>
        <v>14</v>
      </c>
      <c r="B24" s="178" t="s">
        <v>139</v>
      </c>
      <c r="C24" s="179">
        <v>91</v>
      </c>
      <c r="D24" s="180">
        <v>9</v>
      </c>
      <c r="E24" s="180">
        <v>5951.28</v>
      </c>
      <c r="F24" s="232">
        <v>0.2832</v>
      </c>
      <c r="G24" s="183">
        <v>0.4588</v>
      </c>
      <c r="H24" s="181">
        <v>0.073</v>
      </c>
      <c r="I24" s="234">
        <v>0.0281</v>
      </c>
      <c r="J24" s="220">
        <v>0.3183</v>
      </c>
      <c r="K24" s="221">
        <v>0.3796</v>
      </c>
      <c r="L24" s="241">
        <v>0.2064</v>
      </c>
      <c r="M24" s="239">
        <v>0.0714</v>
      </c>
      <c r="N24" s="222">
        <v>0.0067</v>
      </c>
      <c r="O24" s="222">
        <v>0.2121</v>
      </c>
      <c r="P24" s="221">
        <v>0.5</v>
      </c>
      <c r="Q24" s="221"/>
      <c r="R24" s="221">
        <v>0.012</v>
      </c>
      <c r="S24" s="222">
        <v>0.0354</v>
      </c>
      <c r="T24" s="223">
        <f t="shared" si="0"/>
        <v>2.585</v>
      </c>
      <c r="U24" s="223">
        <f t="shared" si="4"/>
        <v>2.7142500000000003</v>
      </c>
      <c r="V24" s="224">
        <f t="shared" si="5"/>
        <v>3.2571000000000003</v>
      </c>
      <c r="W24" s="225">
        <f t="shared" si="1"/>
        <v>3.3629841000000003</v>
      </c>
      <c r="X24" s="214">
        <f t="shared" si="3"/>
        <v>3.4199550000000003</v>
      </c>
      <c r="Y24" s="183">
        <v>0.3183</v>
      </c>
      <c r="Z24" s="181">
        <v>0.3796</v>
      </c>
      <c r="AA24" s="181">
        <v>0.2064</v>
      </c>
      <c r="AB24" s="184">
        <f t="shared" si="6"/>
        <v>1.139418</v>
      </c>
      <c r="AC24" s="182">
        <f t="shared" si="7"/>
        <v>4.5024021</v>
      </c>
      <c r="AD24" s="2"/>
      <c r="AE24" s="194"/>
      <c r="AF24" s="215"/>
    </row>
    <row r="25" spans="1:32" ht="12.75">
      <c r="A25" s="139">
        <v>15</v>
      </c>
      <c r="B25" s="178" t="s">
        <v>139</v>
      </c>
      <c r="C25" s="179">
        <v>95</v>
      </c>
      <c r="D25" s="180">
        <v>9</v>
      </c>
      <c r="E25" s="180"/>
      <c r="F25" s="232">
        <v>0.2584</v>
      </c>
      <c r="G25" s="183">
        <v>0.4588</v>
      </c>
      <c r="H25" s="181">
        <v>0.073</v>
      </c>
      <c r="I25" s="234">
        <v>0.0281</v>
      </c>
      <c r="J25" s="220">
        <v>0.3183</v>
      </c>
      <c r="K25" s="221">
        <v>0.3726</v>
      </c>
      <c r="L25" s="241">
        <v>0.2024</v>
      </c>
      <c r="M25" s="239">
        <v>0.0648</v>
      </c>
      <c r="N25" s="222">
        <v>0.0061</v>
      </c>
      <c r="O25" s="222">
        <v>0.2049</v>
      </c>
      <c r="P25" s="221">
        <v>0.5</v>
      </c>
      <c r="Q25" s="221"/>
      <c r="R25" s="221">
        <v>0.012</v>
      </c>
      <c r="S25" s="222">
        <v>0.0616</v>
      </c>
      <c r="T25" s="223">
        <f t="shared" si="0"/>
        <v>2.561</v>
      </c>
      <c r="U25" s="223">
        <f t="shared" si="4"/>
        <v>2.68905</v>
      </c>
      <c r="V25" s="224">
        <f t="shared" si="5"/>
        <v>3.22686</v>
      </c>
      <c r="W25" s="225">
        <f t="shared" si="1"/>
        <v>3.3319251000000003</v>
      </c>
      <c r="X25" s="214">
        <f t="shared" si="3"/>
        <v>3.388203</v>
      </c>
      <c r="Y25" s="183">
        <v>0.3183</v>
      </c>
      <c r="Z25" s="181">
        <v>0.3726</v>
      </c>
      <c r="AA25" s="181">
        <v>0.2024</v>
      </c>
      <c r="AB25" s="184">
        <f t="shared" si="6"/>
        <v>1.125558</v>
      </c>
      <c r="AC25" s="182">
        <f t="shared" si="7"/>
        <v>4.4574831</v>
      </c>
      <c r="AD25" s="2"/>
      <c r="AE25" s="194"/>
      <c r="AF25" s="215"/>
    </row>
    <row r="26" spans="1:32" ht="12.75">
      <c r="A26" s="139">
        <v>16</v>
      </c>
      <c r="B26" s="178" t="s">
        <v>87</v>
      </c>
      <c r="C26" s="179">
        <v>112</v>
      </c>
      <c r="D26" s="180">
        <v>9</v>
      </c>
      <c r="E26" s="180">
        <v>2960.44</v>
      </c>
      <c r="F26" s="232">
        <v>0.2828</v>
      </c>
      <c r="G26" s="183">
        <v>0.4588</v>
      </c>
      <c r="H26" s="181">
        <v>0.073</v>
      </c>
      <c r="I26" s="234">
        <v>0.0281</v>
      </c>
      <c r="J26" s="220">
        <v>0.3183</v>
      </c>
      <c r="K26" s="221">
        <v>0.4541</v>
      </c>
      <c r="L26" s="241">
        <v>0.2345</v>
      </c>
      <c r="M26" s="239">
        <v>0.0784</v>
      </c>
      <c r="N26" s="222">
        <v>0.034</v>
      </c>
      <c r="O26" s="222">
        <v>0.2853</v>
      </c>
      <c r="P26" s="221">
        <v>0.5</v>
      </c>
      <c r="Q26" s="221"/>
      <c r="R26" s="221">
        <v>0.012</v>
      </c>
      <c r="S26" s="222">
        <v>0.0667</v>
      </c>
      <c r="T26" s="223">
        <f t="shared" si="0"/>
        <v>2.826</v>
      </c>
      <c r="U26" s="223">
        <f t="shared" si="4"/>
        <v>2.9673000000000003</v>
      </c>
      <c r="V26" s="224">
        <f t="shared" si="5"/>
        <v>3.56076</v>
      </c>
      <c r="W26" s="225">
        <f t="shared" si="1"/>
        <v>3.6753633000000003</v>
      </c>
      <c r="X26" s="214">
        <f t="shared" si="3"/>
        <v>3.7387980000000005</v>
      </c>
      <c r="Y26" s="183">
        <v>0.3183</v>
      </c>
      <c r="Z26" s="181">
        <v>0.4541</v>
      </c>
      <c r="AA26" s="181">
        <v>0.2345</v>
      </c>
      <c r="AB26" s="184">
        <f t="shared" si="6"/>
        <v>1.268694</v>
      </c>
      <c r="AC26" s="182">
        <f t="shared" si="7"/>
        <v>4.944057300000001</v>
      </c>
      <c r="AD26" s="2"/>
      <c r="AE26" s="194">
        <v>9</v>
      </c>
      <c r="AF26" s="215"/>
    </row>
    <row r="27" spans="1:32" ht="12.75">
      <c r="A27" s="139">
        <f t="shared" si="2"/>
        <v>17</v>
      </c>
      <c r="B27" s="178" t="s">
        <v>87</v>
      </c>
      <c r="C27" s="179" t="s">
        <v>157</v>
      </c>
      <c r="D27" s="180">
        <v>9</v>
      </c>
      <c r="E27" s="180">
        <v>3667.2</v>
      </c>
      <c r="F27" s="232">
        <v>0.3687</v>
      </c>
      <c r="G27" s="183">
        <v>0.4588</v>
      </c>
      <c r="H27" s="181">
        <v>0.073</v>
      </c>
      <c r="I27" s="234">
        <v>0.0281</v>
      </c>
      <c r="J27" s="220">
        <v>0.3183</v>
      </c>
      <c r="K27" s="221">
        <v>0.4111</v>
      </c>
      <c r="L27" s="241">
        <v>0.2232</v>
      </c>
      <c r="M27" s="239">
        <v>0.0791</v>
      </c>
      <c r="N27" s="222">
        <v>0.0261</v>
      </c>
      <c r="O27" s="222">
        <v>0.2298</v>
      </c>
      <c r="P27" s="221">
        <v>0.5</v>
      </c>
      <c r="Q27" s="221"/>
      <c r="R27" s="221">
        <v>0.012</v>
      </c>
      <c r="S27" s="222">
        <v>0.0537</v>
      </c>
      <c r="T27" s="223">
        <f t="shared" si="0"/>
        <v>2.7819000000000003</v>
      </c>
      <c r="U27" s="223">
        <f t="shared" si="4"/>
        <v>2.9209950000000005</v>
      </c>
      <c r="V27" s="224">
        <f t="shared" si="5"/>
        <v>3.5051940000000004</v>
      </c>
      <c r="W27" s="225">
        <f t="shared" si="1"/>
        <v>3.6204399000000005</v>
      </c>
      <c r="X27" s="214">
        <f t="shared" si="3"/>
        <v>3.6804537000000006</v>
      </c>
      <c r="Y27" s="183">
        <v>0.3183</v>
      </c>
      <c r="Z27" s="181">
        <v>0.4111</v>
      </c>
      <c r="AA27" s="181">
        <v>0.2232</v>
      </c>
      <c r="AB27" s="184">
        <f t="shared" si="6"/>
        <v>1.2002760000000001</v>
      </c>
      <c r="AC27" s="182">
        <f t="shared" si="7"/>
        <v>4.820715900000001</v>
      </c>
      <c r="AD27" s="2"/>
      <c r="AE27" s="194"/>
      <c r="AF27" s="215"/>
    </row>
    <row r="28" spans="1:32" ht="12.75">
      <c r="A28" s="139">
        <f t="shared" si="2"/>
        <v>18</v>
      </c>
      <c r="B28" s="178" t="s">
        <v>156</v>
      </c>
      <c r="C28" s="179">
        <v>120</v>
      </c>
      <c r="D28" s="180">
        <v>9</v>
      </c>
      <c r="E28" s="180">
        <v>7959.64</v>
      </c>
      <c r="F28" s="232">
        <v>0.298</v>
      </c>
      <c r="G28" s="183">
        <v>0.4588</v>
      </c>
      <c r="H28" s="181">
        <v>0.073</v>
      </c>
      <c r="I28" s="234">
        <v>0.0281</v>
      </c>
      <c r="J28" s="220">
        <v>0.3183</v>
      </c>
      <c r="K28" s="221">
        <v>0.3788</v>
      </c>
      <c r="L28" s="241">
        <f>'[10]Расч по домам'!$J$216</f>
        <v>0.20687303451672792</v>
      </c>
      <c r="M28" s="239">
        <v>0.0727</v>
      </c>
      <c r="N28" s="222">
        <v>0.0246</v>
      </c>
      <c r="O28" s="222">
        <v>0.213</v>
      </c>
      <c r="P28" s="221">
        <v>0.5</v>
      </c>
      <c r="Q28" s="221"/>
      <c r="R28" s="221">
        <v>0.012</v>
      </c>
      <c r="S28" s="222">
        <v>0.0643</v>
      </c>
      <c r="T28" s="223">
        <f t="shared" si="0"/>
        <v>2.6484730345167278</v>
      </c>
      <c r="U28" s="223">
        <f t="shared" si="4"/>
        <v>2.7808966862425644</v>
      </c>
      <c r="V28" s="224">
        <f t="shared" si="5"/>
        <v>3.3370760234910772</v>
      </c>
      <c r="W28" s="225">
        <f t="shared" si="1"/>
        <v>3.4469795234910774</v>
      </c>
      <c r="X28" s="214">
        <f t="shared" si="3"/>
        <v>3.503929824665631</v>
      </c>
      <c r="Y28" s="183">
        <v>0.3183</v>
      </c>
      <c r="Z28" s="181">
        <v>0.3788</v>
      </c>
      <c r="AA28" s="181">
        <f>'[10]Расч по домам'!$J$216</f>
        <v>0.20687303451672792</v>
      </c>
      <c r="AB28" s="184">
        <f t="shared" si="6"/>
        <v>1.1390060234910773</v>
      </c>
      <c r="AC28" s="182">
        <f t="shared" si="7"/>
        <v>4.585985546982155</v>
      </c>
      <c r="AD28" s="2"/>
      <c r="AE28" s="194"/>
      <c r="AF28" s="215"/>
    </row>
    <row r="29" spans="1:32" ht="22.5">
      <c r="A29" s="139">
        <f t="shared" si="2"/>
        <v>19</v>
      </c>
      <c r="B29" s="186" t="s">
        <v>82</v>
      </c>
      <c r="C29" s="179">
        <v>62</v>
      </c>
      <c r="D29" s="180">
        <v>9</v>
      </c>
      <c r="E29" s="180">
        <v>6002.1</v>
      </c>
      <c r="F29" s="232">
        <v>0.3501</v>
      </c>
      <c r="G29" s="183">
        <v>0.4588</v>
      </c>
      <c r="H29" s="181">
        <v>0.073</v>
      </c>
      <c r="I29" s="234">
        <v>0.0281</v>
      </c>
      <c r="J29" s="220">
        <v>0.3183</v>
      </c>
      <c r="K29" s="221">
        <v>0.3767</v>
      </c>
      <c r="L29" s="241">
        <v>0.2051</v>
      </c>
      <c r="M29" s="239">
        <v>0.0789</v>
      </c>
      <c r="N29" s="222">
        <v>0.0247</v>
      </c>
      <c r="O29" s="222">
        <v>0.2112</v>
      </c>
      <c r="P29" s="221">
        <v>0.5</v>
      </c>
      <c r="Q29" s="221"/>
      <c r="R29" s="221">
        <v>0.012</v>
      </c>
      <c r="S29" s="222">
        <v>0.0635</v>
      </c>
      <c r="T29" s="223">
        <f t="shared" si="0"/>
        <v>2.7003999999999997</v>
      </c>
      <c r="U29" s="223">
        <f t="shared" si="4"/>
        <v>2.8354199999999996</v>
      </c>
      <c r="V29" s="224">
        <f t="shared" si="5"/>
        <v>3.4025039999999995</v>
      </c>
      <c r="W29" s="225">
        <f t="shared" si="1"/>
        <v>3.5159229000000005</v>
      </c>
      <c r="X29" s="214">
        <f t="shared" si="3"/>
        <v>3.5726291999999997</v>
      </c>
      <c r="Y29" s="183">
        <v>0.3183</v>
      </c>
      <c r="Z29" s="181">
        <v>0.3767</v>
      </c>
      <c r="AA29" s="181">
        <v>0.2051</v>
      </c>
      <c r="AB29" s="184">
        <f t="shared" si="6"/>
        <v>1.1341260000000002</v>
      </c>
      <c r="AC29" s="182">
        <f t="shared" si="7"/>
        <v>4.650048900000001</v>
      </c>
      <c r="AD29" s="2"/>
      <c r="AE29" s="194">
        <v>8</v>
      </c>
      <c r="AF29" s="215"/>
    </row>
    <row r="30" spans="1:32" ht="12.75">
      <c r="A30" s="139">
        <f t="shared" si="2"/>
        <v>20</v>
      </c>
      <c r="B30" s="178" t="s">
        <v>135</v>
      </c>
      <c r="C30" s="179">
        <v>1</v>
      </c>
      <c r="D30" s="180">
        <v>9</v>
      </c>
      <c r="E30" s="180">
        <v>6379.32</v>
      </c>
      <c r="F30" s="232">
        <v>0.2925</v>
      </c>
      <c r="G30" s="183">
        <v>0.3725</v>
      </c>
      <c r="H30" s="181">
        <v>0.073</v>
      </c>
      <c r="I30" s="234">
        <v>0.0281</v>
      </c>
      <c r="J30" s="220">
        <v>0.3183</v>
      </c>
      <c r="K30" s="221">
        <v>0.3545</v>
      </c>
      <c r="L30" s="241">
        <v>0.1955</v>
      </c>
      <c r="M30" s="239">
        <v>0.0677</v>
      </c>
      <c r="N30" s="222">
        <v>0.0243</v>
      </c>
      <c r="O30" s="222">
        <v>0.2013</v>
      </c>
      <c r="P30" s="221">
        <v>0.5</v>
      </c>
      <c r="Q30" s="221"/>
      <c r="R30" s="221">
        <v>0.012</v>
      </c>
      <c r="S30" s="222">
        <v>0.0605</v>
      </c>
      <c r="T30" s="223">
        <f t="shared" si="0"/>
        <v>2.5002000000000004</v>
      </c>
      <c r="U30" s="223">
        <f t="shared" si="4"/>
        <v>2.6252100000000005</v>
      </c>
      <c r="V30" s="224">
        <f t="shared" si="5"/>
        <v>3.1502520000000005</v>
      </c>
      <c r="W30" s="225">
        <f t="shared" si="1"/>
        <v>3.2530617</v>
      </c>
      <c r="X30" s="214">
        <f t="shared" si="3"/>
        <v>3.3077646000000005</v>
      </c>
      <c r="Y30" s="183">
        <v>0.3183</v>
      </c>
      <c r="Z30" s="181">
        <v>0.3545</v>
      </c>
      <c r="AA30" s="181">
        <v>0.1955</v>
      </c>
      <c r="AB30" s="184">
        <f t="shared" si="6"/>
        <v>1.0940580000000002</v>
      </c>
      <c r="AC30" s="182">
        <f t="shared" si="7"/>
        <v>4.3471197</v>
      </c>
      <c r="AD30" s="2"/>
      <c r="AE30" s="194">
        <v>7</v>
      </c>
      <c r="AF30" s="215"/>
    </row>
    <row r="31" spans="1:32" ht="12.75">
      <c r="A31" s="139">
        <f t="shared" si="2"/>
        <v>21</v>
      </c>
      <c r="B31" s="178" t="s">
        <v>135</v>
      </c>
      <c r="C31" s="179">
        <v>31</v>
      </c>
      <c r="D31" s="180">
        <v>9</v>
      </c>
      <c r="E31" s="178">
        <v>4024.72</v>
      </c>
      <c r="F31" s="233">
        <v>0.411</v>
      </c>
      <c r="G31" s="235">
        <v>0.4588</v>
      </c>
      <c r="H31" s="187">
        <v>0.073</v>
      </c>
      <c r="I31" s="236">
        <v>0.0281</v>
      </c>
      <c r="J31" s="220">
        <v>0.3183</v>
      </c>
      <c r="K31" s="227">
        <v>0.3746</v>
      </c>
      <c r="L31" s="242">
        <v>0.2034</v>
      </c>
      <c r="M31" s="240">
        <v>0.072</v>
      </c>
      <c r="N31" s="228">
        <v>0.0247</v>
      </c>
      <c r="O31" s="228">
        <v>0.2094</v>
      </c>
      <c r="P31" s="221">
        <v>0.5</v>
      </c>
      <c r="Q31" s="227"/>
      <c r="R31" s="221">
        <v>0.012</v>
      </c>
      <c r="S31" s="228">
        <v>0.063</v>
      </c>
      <c r="T31" s="223">
        <f t="shared" si="0"/>
        <v>2.7483</v>
      </c>
      <c r="U31" s="223">
        <f t="shared" si="4"/>
        <v>2.8857150000000003</v>
      </c>
      <c r="V31" s="224">
        <f t="shared" si="5"/>
        <v>3.462858</v>
      </c>
      <c r="W31" s="225">
        <f t="shared" si="1"/>
        <v>3.5795339999999998</v>
      </c>
      <c r="X31" s="214">
        <f t="shared" si="3"/>
        <v>3.6360009000000004</v>
      </c>
      <c r="Y31" s="183">
        <v>0.3183</v>
      </c>
      <c r="Z31" s="187">
        <v>0.3746</v>
      </c>
      <c r="AA31" s="187">
        <v>0.2034</v>
      </c>
      <c r="AB31" s="184">
        <f t="shared" si="6"/>
        <v>1.1293380000000002</v>
      </c>
      <c r="AC31" s="182">
        <f t="shared" si="7"/>
        <v>4.7088719999999995</v>
      </c>
      <c r="AD31" s="2"/>
      <c r="AE31" s="194"/>
      <c r="AF31" s="215"/>
    </row>
    <row r="32" spans="1:32" ht="12.75">
      <c r="A32" s="139">
        <f t="shared" si="2"/>
        <v>22</v>
      </c>
      <c r="B32" s="178" t="s">
        <v>135</v>
      </c>
      <c r="C32" s="179">
        <v>41</v>
      </c>
      <c r="D32" s="180">
        <v>9</v>
      </c>
      <c r="E32" s="178">
        <v>8677.81</v>
      </c>
      <c r="F32" s="233">
        <v>0.1993</v>
      </c>
      <c r="G32" s="235">
        <v>0.4588</v>
      </c>
      <c r="H32" s="187">
        <v>0.073</v>
      </c>
      <c r="I32" s="236">
        <v>0.0281</v>
      </c>
      <c r="J32" s="220">
        <v>0.3183</v>
      </c>
      <c r="K32" s="227">
        <v>0.3474</v>
      </c>
      <c r="L32" s="242">
        <v>0.238</v>
      </c>
      <c r="M32" s="240">
        <v>0.0665</v>
      </c>
      <c r="N32" s="228">
        <v>0.0004</v>
      </c>
      <c r="O32" s="228">
        <v>0.2168</v>
      </c>
      <c r="P32" s="221">
        <v>0.5</v>
      </c>
      <c r="Q32" s="227"/>
      <c r="R32" s="221">
        <v>0.012</v>
      </c>
      <c r="S32" s="228">
        <v>0.0579</v>
      </c>
      <c r="T32" s="223">
        <f t="shared" si="0"/>
        <v>2.5165</v>
      </c>
      <c r="U32" s="223">
        <f t="shared" si="4"/>
        <v>2.6423250000000005</v>
      </c>
      <c r="V32" s="224">
        <f t="shared" si="5"/>
        <v>3.1707900000000007</v>
      </c>
      <c r="W32" s="225">
        <f t="shared" si="1"/>
        <v>3.2723964</v>
      </c>
      <c r="X32" s="214">
        <f t="shared" si="3"/>
        <v>3.329329500000001</v>
      </c>
      <c r="Y32" s="183">
        <v>0.3183</v>
      </c>
      <c r="Z32" s="187">
        <v>0.3474</v>
      </c>
      <c r="AA32" s="187">
        <v>0.238</v>
      </c>
      <c r="AB32" s="184">
        <f t="shared" si="6"/>
        <v>1.1386619999999998</v>
      </c>
      <c r="AC32" s="182">
        <f t="shared" si="7"/>
        <v>4.4110584</v>
      </c>
      <c r="AD32" s="2"/>
      <c r="AE32" s="194">
        <v>6</v>
      </c>
      <c r="AF32" s="215"/>
    </row>
    <row r="33" spans="1:32" ht="12.75">
      <c r="A33" s="139">
        <f t="shared" si="2"/>
        <v>23</v>
      </c>
      <c r="B33" s="178" t="s">
        <v>72</v>
      </c>
      <c r="C33" s="179">
        <v>54</v>
      </c>
      <c r="D33" s="180">
        <v>9</v>
      </c>
      <c r="E33" s="178">
        <v>4383.2</v>
      </c>
      <c r="F33" s="233">
        <v>0.2176</v>
      </c>
      <c r="G33" s="235">
        <v>0.4236</v>
      </c>
      <c r="H33" s="187">
        <v>0.073</v>
      </c>
      <c r="I33" s="236">
        <v>0.0281</v>
      </c>
      <c r="J33" s="220">
        <v>0.3183</v>
      </c>
      <c r="K33" s="227">
        <v>0.1685</v>
      </c>
      <c r="L33" s="242">
        <v>0.1972</v>
      </c>
      <c r="M33" s="240">
        <v>0.1403</v>
      </c>
      <c r="N33" s="228">
        <v>0.037</v>
      </c>
      <c r="O33" s="228">
        <v>0.136</v>
      </c>
      <c r="P33" s="221">
        <v>0.5</v>
      </c>
      <c r="Q33" s="227"/>
      <c r="R33" s="221">
        <v>0.012</v>
      </c>
      <c r="S33" s="228">
        <v>0.0897</v>
      </c>
      <c r="T33" s="223">
        <f t="shared" si="0"/>
        <v>2.3413000000000004</v>
      </c>
      <c r="U33" s="223">
        <f t="shared" si="4"/>
        <v>2.4583650000000006</v>
      </c>
      <c r="V33" s="224">
        <f t="shared" si="5"/>
        <v>2.9500380000000006</v>
      </c>
      <c r="W33" s="225">
        <f t="shared" si="1"/>
        <v>3.0544479000000004</v>
      </c>
      <c r="X33" s="214">
        <f t="shared" si="3"/>
        <v>3.0975399000000006</v>
      </c>
      <c r="Y33" s="183">
        <v>0.3183</v>
      </c>
      <c r="Z33" s="187">
        <v>0.1685</v>
      </c>
      <c r="AA33" s="187">
        <v>0.1972</v>
      </c>
      <c r="AB33" s="184">
        <f t="shared" si="6"/>
        <v>0.8618399999999999</v>
      </c>
      <c r="AC33" s="182">
        <f t="shared" si="7"/>
        <v>3.9162879000000004</v>
      </c>
      <c r="AD33" s="2"/>
      <c r="AE33" s="194"/>
      <c r="AF33" s="215"/>
    </row>
    <row r="34" spans="1:32" ht="13.5" thickBot="1">
      <c r="A34" s="139">
        <v>24</v>
      </c>
      <c r="B34" s="178" t="s">
        <v>135</v>
      </c>
      <c r="C34" s="178">
        <v>56</v>
      </c>
      <c r="D34" s="180">
        <v>9</v>
      </c>
      <c r="E34" s="178">
        <v>4325.4</v>
      </c>
      <c r="F34" s="233">
        <v>0.2391</v>
      </c>
      <c r="G34" s="237">
        <v>0.4236</v>
      </c>
      <c r="H34" s="188">
        <v>0.073</v>
      </c>
      <c r="I34" s="238">
        <v>0.0281</v>
      </c>
      <c r="J34" s="243">
        <v>0.3183</v>
      </c>
      <c r="K34" s="229">
        <v>0.1745</v>
      </c>
      <c r="L34" s="244">
        <v>0.2041</v>
      </c>
      <c r="M34" s="240">
        <v>0.1461</v>
      </c>
      <c r="N34" s="228">
        <v>0.0378</v>
      </c>
      <c r="O34" s="228">
        <v>0.1377</v>
      </c>
      <c r="P34" s="221">
        <v>0.5</v>
      </c>
      <c r="Q34" s="227"/>
      <c r="R34" s="221">
        <v>0.012</v>
      </c>
      <c r="S34" s="228">
        <v>0.0918</v>
      </c>
      <c r="T34" s="223">
        <f t="shared" si="0"/>
        <v>2.3861000000000003</v>
      </c>
      <c r="U34" s="230">
        <f t="shared" si="4"/>
        <v>2.5054050000000005</v>
      </c>
      <c r="V34" s="231">
        <f t="shared" si="5"/>
        <v>3.0064860000000007</v>
      </c>
      <c r="W34" s="225">
        <f t="shared" si="1"/>
        <v>3.1129056</v>
      </c>
      <c r="X34" s="214">
        <f t="shared" si="3"/>
        <v>3.156810300000001</v>
      </c>
      <c r="Y34" s="183">
        <v>0.3183</v>
      </c>
      <c r="Z34" s="188">
        <v>0.1745</v>
      </c>
      <c r="AA34" s="188">
        <v>0.2041</v>
      </c>
      <c r="AB34" s="189">
        <f>(AA34+Z34+Y34)*1.05*1.2</f>
        <v>0.878094</v>
      </c>
      <c r="AC34" s="190">
        <f t="shared" si="7"/>
        <v>3.9909996</v>
      </c>
      <c r="AD34" s="2"/>
      <c r="AE34" s="194"/>
      <c r="AF34" s="215"/>
    </row>
    <row r="35" spans="2:31" ht="17.25" customHeight="1">
      <c r="B35" s="170" t="s">
        <v>175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2"/>
      <c r="AE35" s="2"/>
    </row>
    <row r="36" spans="2:31" ht="9.75" customHeight="1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70"/>
      <c r="AA36" s="170"/>
      <c r="AB36" s="170"/>
      <c r="AC36" s="170"/>
      <c r="AD36" s="2"/>
      <c r="AE36" s="2"/>
    </row>
    <row r="37" spans="2:31" ht="15.75">
      <c r="B37" s="193" t="s">
        <v>138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396" t="s">
        <v>169</v>
      </c>
      <c r="V37" s="396"/>
      <c r="W37" s="396"/>
      <c r="X37" s="211"/>
      <c r="Y37" s="192"/>
      <c r="Z37" s="170"/>
      <c r="AA37" s="170"/>
      <c r="AB37" s="170"/>
      <c r="AC37" s="170"/>
      <c r="AD37" s="2"/>
      <c r="AE37" s="2"/>
    </row>
    <row r="38" spans="2:31" ht="15.75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70"/>
      <c r="AA38" s="170"/>
      <c r="AB38" s="170"/>
      <c r="AC38" s="170"/>
      <c r="AD38" s="2"/>
      <c r="AE38" s="2"/>
    </row>
    <row r="39" spans="2:31" ht="15.75">
      <c r="B39" s="192" t="s">
        <v>176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70"/>
      <c r="AA39" s="170"/>
      <c r="AB39" s="170"/>
      <c r="AC39" s="170"/>
      <c r="AD39" s="2"/>
      <c r="AE39" s="2"/>
    </row>
    <row r="40" spans="2:31" ht="15.75">
      <c r="B40" s="192" t="s">
        <v>161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70"/>
      <c r="AA40" s="170"/>
      <c r="AB40" s="170"/>
      <c r="AC40" s="170"/>
      <c r="AD40" s="2"/>
      <c r="AE40" s="2"/>
    </row>
    <row r="41" spans="2:29" ht="15.75">
      <c r="B41" s="192" t="s">
        <v>162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70"/>
      <c r="AA41" s="170"/>
      <c r="AB41" s="170"/>
      <c r="AC41" s="170"/>
    </row>
    <row r="42" spans="2:29" ht="15.75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70"/>
      <c r="AA42" s="170"/>
      <c r="AB42" s="170"/>
      <c r="AC42" s="170"/>
    </row>
    <row r="43" spans="2:29" ht="15.75">
      <c r="B43" s="192" t="s">
        <v>177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70"/>
      <c r="AA43" s="170"/>
      <c r="AB43" s="170"/>
      <c r="AC43" s="170"/>
    </row>
    <row r="44" spans="2:29" ht="15.75">
      <c r="B44" s="192" t="s">
        <v>163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208" t="s">
        <v>170</v>
      </c>
      <c r="V44" s="208"/>
      <c r="W44" s="208"/>
      <c r="X44" s="208"/>
      <c r="Y44" s="208"/>
      <c r="Z44" s="170"/>
      <c r="AA44" s="170"/>
      <c r="AB44" s="170"/>
      <c r="AC44" s="191"/>
    </row>
    <row r="45" spans="2:29" ht="15.75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70"/>
      <c r="AA45" s="170"/>
      <c r="AB45" s="170"/>
      <c r="AC45" s="191"/>
    </row>
    <row r="46" spans="2:29" ht="15.75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1"/>
      <c r="AA46" s="191"/>
      <c r="AB46" s="191"/>
      <c r="AC46" s="191"/>
    </row>
    <row r="47" spans="2:29" ht="12.75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</row>
    <row r="48" spans="2:28" ht="12.75">
      <c r="B48" s="152"/>
      <c r="E48" s="152"/>
      <c r="AB48" s="152"/>
    </row>
  </sheetData>
  <sheetProtection/>
  <mergeCells count="31">
    <mergeCell ref="R2:W2"/>
    <mergeCell ref="R3:W3"/>
    <mergeCell ref="R4:Z4"/>
    <mergeCell ref="B5:V5"/>
    <mergeCell ref="B6:V6"/>
    <mergeCell ref="B7:V7"/>
    <mergeCell ref="U37:W37"/>
    <mergeCell ref="W8:W9"/>
    <mergeCell ref="M8:M9"/>
    <mergeCell ref="E8:E9"/>
    <mergeCell ref="F8:F9"/>
    <mergeCell ref="G8:I8"/>
    <mergeCell ref="A8:A9"/>
    <mergeCell ref="R8:R9"/>
    <mergeCell ref="S8:S9"/>
    <mergeCell ref="T8:T9"/>
    <mergeCell ref="N8:N9"/>
    <mergeCell ref="J8:J9"/>
    <mergeCell ref="K8:K9"/>
    <mergeCell ref="B8:B9"/>
    <mergeCell ref="C8:C9"/>
    <mergeCell ref="D8:D9"/>
    <mergeCell ref="AC8:AC9"/>
    <mergeCell ref="V8:V9"/>
    <mergeCell ref="L8:L9"/>
    <mergeCell ref="O8:O9"/>
    <mergeCell ref="P8:P9"/>
    <mergeCell ref="Y8:AB8"/>
    <mergeCell ref="X8:X9"/>
    <mergeCell ref="Q8:Q9"/>
    <mergeCell ref="U8:U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2019-04-05T06:03:05Z</cp:lastPrinted>
  <dcterms:created xsi:type="dcterms:W3CDTF">2008-10-03T11:06:49Z</dcterms:created>
  <dcterms:modified xsi:type="dcterms:W3CDTF">2019-04-23T13:55:16Z</dcterms:modified>
  <cp:category/>
  <cp:version/>
  <cp:contentType/>
  <cp:contentStatus/>
</cp:coreProperties>
</file>