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/>
  <mc:AlternateContent xmlns:mc="http://schemas.openxmlformats.org/markup-compatibility/2006">
    <mc:Choice Requires="x15">
      <x15ac:absPath xmlns:x15ac="http://schemas.microsoft.com/office/spreadsheetml/2010/11/ac" url="C:\Users\moliboga\Desktop\"/>
    </mc:Choice>
  </mc:AlternateContent>
  <xr:revisionPtr revIDLastSave="0" documentId="13_ncr:1_{89237DAC-9D0C-4A64-B3F2-0743DEBA2619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дод " sheetId="7" r:id="rId1"/>
    <sheet name="дод 2" sheetId="1" r:id="rId2"/>
    <sheet name="дод 3 (23-24г)" sheetId="6" r:id="rId3"/>
  </sheets>
  <calcPr calcId="191029"/>
</workbook>
</file>

<file path=xl/calcChain.xml><?xml version="1.0" encoding="utf-8"?>
<calcChain xmlns="http://schemas.openxmlformats.org/spreadsheetml/2006/main">
  <c r="D27" i="7" l="1"/>
  <c r="D29" i="7" s="1"/>
  <c r="D22" i="7"/>
  <c r="D24" i="7" s="1"/>
  <c r="D17" i="7"/>
  <c r="D42" i="7"/>
  <c r="D39" i="7"/>
  <c r="D36" i="7"/>
  <c r="D33" i="7"/>
  <c r="D10" i="7"/>
  <c r="H38" i="7"/>
  <c r="G42" i="7"/>
  <c r="F42" i="7"/>
  <c r="E42" i="7"/>
  <c r="H41" i="7"/>
  <c r="H42" i="7" s="1"/>
  <c r="G39" i="7"/>
  <c r="F39" i="7"/>
  <c r="E39" i="7"/>
  <c r="H39" i="7"/>
  <c r="G36" i="7"/>
  <c r="F36" i="7"/>
  <c r="E36" i="7"/>
  <c r="H35" i="7"/>
  <c r="H36" i="7" s="1"/>
  <c r="G33" i="7"/>
  <c r="F33" i="7"/>
  <c r="E33" i="7"/>
  <c r="H32" i="7"/>
  <c r="H31" i="7"/>
  <c r="G29" i="7"/>
  <c r="F29" i="7"/>
  <c r="E29" i="7"/>
  <c r="H28" i="7"/>
  <c r="H27" i="7"/>
  <c r="H26" i="7"/>
  <c r="G24" i="7"/>
  <c r="F24" i="7"/>
  <c r="E24" i="7"/>
  <c r="H23" i="7"/>
  <c r="H22" i="7"/>
  <c r="G17" i="7"/>
  <c r="F17" i="7"/>
  <c r="E17" i="7"/>
  <c r="H16" i="7"/>
  <c r="H15" i="7"/>
  <c r="H14" i="7"/>
  <c r="H13" i="7"/>
  <c r="H12" i="7"/>
  <c r="G10" i="7"/>
  <c r="G18" i="7" s="1"/>
  <c r="G19" i="7" s="1"/>
  <c r="F10" i="7"/>
  <c r="F18" i="7" s="1"/>
  <c r="F19" i="7" s="1"/>
  <c r="E10" i="7"/>
  <c r="E18" i="7" s="1"/>
  <c r="E19" i="7" s="1"/>
  <c r="H9" i="7"/>
  <c r="H8" i="7"/>
  <c r="H7" i="7"/>
  <c r="I8" i="1"/>
  <c r="I9" i="1"/>
  <c r="I11" i="1" s="1"/>
  <c r="I10" i="1"/>
  <c r="I13" i="1"/>
  <c r="I19" i="1" s="1"/>
  <c r="I14" i="1"/>
  <c r="I15" i="1"/>
  <c r="I16" i="1"/>
  <c r="I17" i="1"/>
  <c r="I18" i="1"/>
  <c r="I20" i="1"/>
  <c r="I21" i="1"/>
  <c r="I26" i="1"/>
  <c r="I29" i="1" s="1"/>
  <c r="I27" i="1"/>
  <c r="I28" i="1"/>
  <c r="I31" i="1"/>
  <c r="I36" i="1" s="1"/>
  <c r="I32" i="1"/>
  <c r="I33" i="1"/>
  <c r="I34" i="1"/>
  <c r="I35" i="1"/>
  <c r="I38" i="1"/>
  <c r="I40" i="1" s="1"/>
  <c r="I39" i="1"/>
  <c r="I42" i="1"/>
  <c r="I44" i="1" s="1"/>
  <c r="I43" i="1"/>
  <c r="I46" i="1"/>
  <c r="I51" i="1" s="1"/>
  <c r="I47" i="1"/>
  <c r="I48" i="1"/>
  <c r="I49" i="1"/>
  <c r="I50" i="1"/>
  <c r="I53" i="1"/>
  <c r="I60" i="1" s="1"/>
  <c r="I54" i="1"/>
  <c r="I55" i="1"/>
  <c r="I56" i="1"/>
  <c r="I57" i="1"/>
  <c r="I58" i="1"/>
  <c r="I59" i="1"/>
  <c r="F54" i="6"/>
  <c r="E54" i="6"/>
  <c r="D54" i="6"/>
  <c r="G53" i="6"/>
  <c r="G52" i="6"/>
  <c r="G51" i="6"/>
  <c r="G50" i="6"/>
  <c r="G49" i="6"/>
  <c r="G48" i="6"/>
  <c r="G47" i="6"/>
  <c r="F45" i="6"/>
  <c r="E45" i="6"/>
  <c r="D45" i="6"/>
  <c r="G44" i="6"/>
  <c r="G43" i="6"/>
  <c r="G42" i="6"/>
  <c r="G41" i="6"/>
  <c r="G40" i="6"/>
  <c r="F38" i="6"/>
  <c r="E38" i="6"/>
  <c r="D38" i="6"/>
  <c r="G37" i="6"/>
  <c r="G36" i="6"/>
  <c r="F34" i="6"/>
  <c r="E34" i="6"/>
  <c r="D34" i="6"/>
  <c r="G33" i="6"/>
  <c r="G32" i="6"/>
  <c r="F30" i="6"/>
  <c r="E30" i="6"/>
  <c r="D30" i="6"/>
  <c r="G29" i="6"/>
  <c r="G28" i="6"/>
  <c r="G27" i="6"/>
  <c r="F25" i="6"/>
  <c r="F55" i="6" s="1"/>
  <c r="E25" i="6"/>
  <c r="D25" i="6"/>
  <c r="G23" i="6"/>
  <c r="G22" i="6"/>
  <c r="F17" i="6"/>
  <c r="E17" i="6"/>
  <c r="D17" i="6"/>
  <c r="G16" i="6"/>
  <c r="G15" i="6"/>
  <c r="G14" i="6"/>
  <c r="G13" i="6"/>
  <c r="G12" i="6"/>
  <c r="G17" i="6" s="1"/>
  <c r="F10" i="6"/>
  <c r="F18" i="6" s="1"/>
  <c r="F19" i="6" s="1"/>
  <c r="E10" i="6"/>
  <c r="E18" i="6" s="1"/>
  <c r="E19" i="6" s="1"/>
  <c r="D10" i="6"/>
  <c r="D18" i="6" s="1"/>
  <c r="D19" i="6" s="1"/>
  <c r="G9" i="6"/>
  <c r="G8" i="6"/>
  <c r="G7" i="6"/>
  <c r="G60" i="1"/>
  <c r="H60" i="1"/>
  <c r="E60" i="1"/>
  <c r="G51" i="1"/>
  <c r="H51" i="1"/>
  <c r="E51" i="1"/>
  <c r="G44" i="1"/>
  <c r="H44" i="1"/>
  <c r="E44" i="1"/>
  <c r="G40" i="1"/>
  <c r="H40" i="1"/>
  <c r="E40" i="1"/>
  <c r="G36" i="1"/>
  <c r="H36" i="1"/>
  <c r="E36" i="1"/>
  <c r="G29" i="1"/>
  <c r="H29" i="1"/>
  <c r="E29" i="1"/>
  <c r="E61" i="1" s="1"/>
  <c r="G19" i="1"/>
  <c r="H19" i="1"/>
  <c r="E19" i="1"/>
  <c r="F60" i="1"/>
  <c r="F51" i="1"/>
  <c r="F44" i="1"/>
  <c r="F40" i="1"/>
  <c r="F36" i="1"/>
  <c r="F29" i="1"/>
  <c r="F19" i="1"/>
  <c r="G11" i="1"/>
  <c r="G22" i="1" s="1"/>
  <c r="G23" i="1" s="1"/>
  <c r="H11" i="1"/>
  <c r="H22" i="1" s="1"/>
  <c r="H23" i="1" s="1"/>
  <c r="E11" i="1"/>
  <c r="F11" i="1"/>
  <c r="F22" i="1" s="1"/>
  <c r="F23" i="1" s="1"/>
  <c r="H17" i="7" l="1"/>
  <c r="H24" i="7"/>
  <c r="G43" i="7"/>
  <c r="D43" i="7"/>
  <c r="I61" i="1"/>
  <c r="I22" i="1"/>
  <c r="I23" i="1" s="1"/>
  <c r="I62" i="1" s="1"/>
  <c r="H61" i="1"/>
  <c r="D56" i="6"/>
  <c r="G30" i="6"/>
  <c r="G45" i="6"/>
  <c r="G54" i="6"/>
  <c r="E44" i="7"/>
  <c r="H29" i="7"/>
  <c r="D18" i="7"/>
  <c r="D19" i="7" s="1"/>
  <c r="G61" i="1"/>
  <c r="D55" i="6"/>
  <c r="E43" i="7"/>
  <c r="E22" i="1"/>
  <c r="E23" i="1" s="1"/>
  <c r="E62" i="1" s="1"/>
  <c r="F56" i="6"/>
  <c r="E55" i="6"/>
  <c r="E56" i="6" s="1"/>
  <c r="G34" i="6"/>
  <c r="G44" i="7"/>
  <c r="F43" i="7"/>
  <c r="F44" i="7" s="1"/>
  <c r="H33" i="7"/>
  <c r="H43" i="7" s="1"/>
  <c r="H10" i="7"/>
  <c r="H18" i="7" s="1"/>
  <c r="H19" i="7" s="1"/>
  <c r="G38" i="6"/>
  <c r="G10" i="6"/>
  <c r="G18" i="6" s="1"/>
  <c r="G19" i="6" s="1"/>
  <c r="G24" i="6"/>
  <c r="G25" i="6" s="1"/>
  <c r="G55" i="6" s="1"/>
  <c r="G62" i="1"/>
  <c r="F61" i="1"/>
  <c r="F62" i="1"/>
  <c r="H62" i="1"/>
  <c r="D44" i="7" l="1"/>
  <c r="H44" i="7"/>
  <c r="G56" i="6"/>
</calcChain>
</file>

<file path=xl/sharedStrings.xml><?xml version="1.0" encoding="utf-8"?>
<sst xmlns="http://schemas.openxmlformats.org/spreadsheetml/2006/main" count="227" uniqueCount="84">
  <si>
    <t>Показники</t>
  </si>
  <si>
    <t>Од. вим.</t>
  </si>
  <si>
    <t>Реалізація квитків на проїзд</t>
  </si>
  <si>
    <t>Разові квитки</t>
  </si>
  <si>
    <t>Абонементні квитки</t>
  </si>
  <si>
    <t>Добровільні внески</t>
  </si>
  <si>
    <t>Всього:</t>
  </si>
  <si>
    <t>Послуги диспетчера, пред/післярейс., стоянка, інше.</t>
  </si>
  <si>
    <t>Диспетчеризац.,пред/післерейсовый огляд водіїв та ТЗ.</t>
  </si>
  <si>
    <t>Оренда бортів трамваїв під рекламу, оренда приміщень.</t>
  </si>
  <si>
    <t>Дохід від надання послуг стоянки ТЗ</t>
  </si>
  <si>
    <t>Сумісне використання опор ЛЕП</t>
  </si>
  <si>
    <t>Інші послуги (автопослуги, послуги трамваю на замовл. промисловими підприємствами.)</t>
  </si>
  <si>
    <t>Реалізація металобрухту (списання ОЗ та ТМЦ)</t>
  </si>
  <si>
    <t>РАЗОМ, послуги</t>
  </si>
  <si>
    <t>Компенсація  за пільгов.проїзд громадян</t>
  </si>
  <si>
    <t>Фінансова підтримка</t>
  </si>
  <si>
    <t>Всього (від господар. Діяльн.):</t>
  </si>
  <si>
    <t>Дохід, РАЗОМ:</t>
  </si>
  <si>
    <t>ФОП</t>
  </si>
  <si>
    <t>Штатні працівники</t>
  </si>
  <si>
    <t>Договори ЦПХ</t>
  </si>
  <si>
    <t>ЄСВ 22% (штатн+ЦПХ)</t>
  </si>
  <si>
    <t>Податки та обов'язкові платежі</t>
  </si>
  <si>
    <t>ПДВ</t>
  </si>
  <si>
    <t>Податок на землю</t>
  </si>
  <si>
    <t>Податок на прибуток за  2015р.</t>
  </si>
  <si>
    <t>Частина чистого прибутку за 2015р.</t>
  </si>
  <si>
    <t>Сплата за доставку пільгових пенсій</t>
  </si>
  <si>
    <t>Електроенергія</t>
  </si>
  <si>
    <t>Реактивна</t>
  </si>
  <si>
    <t>ПММ</t>
  </si>
  <si>
    <t>Бензин-300/міс., газ-200/міс., дизпаливо-250/міс.</t>
  </si>
  <si>
    <t>Мастильні матеріали</t>
  </si>
  <si>
    <t>Придбання матеріалів</t>
  </si>
  <si>
    <t>Придбання матеріалів, МШП, інструмент</t>
  </si>
  <si>
    <t>Придбання контактного дроту</t>
  </si>
  <si>
    <t>Придбання зап. частин</t>
  </si>
  <si>
    <t>Кисень (60 бал.), газ Пропан (11-12 бал.)</t>
  </si>
  <si>
    <t>Канцтовари, бланки, журнали, білети абонементні/разові</t>
  </si>
  <si>
    <t>Послуги</t>
  </si>
  <si>
    <t>Оренда диспетчерського пункту (Комсервіс)</t>
  </si>
  <si>
    <t>Оренда авто</t>
  </si>
  <si>
    <t>Послуги зв'язку (телефон, інтернет)</t>
  </si>
  <si>
    <t>Водокор./водовідв. (20 м.куб/25,83 грн. дощ 58м.куб/11,22),вив.сміття</t>
  </si>
  <si>
    <t>Інформаційні послуги, (1-С Підприємство, М.Е.Док.,)</t>
  </si>
  <si>
    <t>Техогляд автотранспорту, вагонів</t>
  </si>
  <si>
    <t>Інші послуги (навч.персон.,служ.ком., Перев. Алкон, медогляд вод.,підписка.)</t>
  </si>
  <si>
    <t>Видатки, РАЗОМ:</t>
  </si>
  <si>
    <t>Різниця</t>
  </si>
  <si>
    <t>грн.</t>
  </si>
  <si>
    <t>Відхилення (6-5) (грн)</t>
  </si>
  <si>
    <t>О.Д.Нефьодов</t>
  </si>
  <si>
    <t>Факт 2020 рік   (грн)</t>
  </si>
  <si>
    <t>План 2021 рік (грн)</t>
  </si>
  <si>
    <t>Очікування до кінця 2021року (грн)</t>
  </si>
  <si>
    <t>Прогноз на 2022 рік (грн)</t>
  </si>
  <si>
    <t>2022 рік</t>
  </si>
  <si>
    <t>Активна+расподіл (825048 кВт) факт 2021</t>
  </si>
  <si>
    <t>Активна (825048 кВт) факт 2021</t>
  </si>
  <si>
    <t>Фінансово-економічний план підприємства КП "Дружківка автоелектротранс"</t>
  </si>
  <si>
    <t>Директор КП "Дружківка автоелектротранс"</t>
  </si>
  <si>
    <t>Планові показники доходів - видатків по  КП "Дружківка автоелектротранс"  при скороченому графіку руху(5трамваїв +1 нічний)</t>
  </si>
  <si>
    <t>Прогноз на 2022-2024 роки по КП "Дружківка автоелектротранс"</t>
  </si>
  <si>
    <t>Доходи по підприємству на 2022-24рр.</t>
  </si>
  <si>
    <t>Видатки по підприємству на 2022-24р.</t>
  </si>
  <si>
    <t>Потреба в фінансовой підтримці</t>
  </si>
  <si>
    <t>2022-2024 роки</t>
  </si>
  <si>
    <t xml:space="preserve">  </t>
  </si>
  <si>
    <t>2022</t>
  </si>
  <si>
    <t>2023</t>
  </si>
  <si>
    <t>2024</t>
  </si>
  <si>
    <t xml:space="preserve"> ВСЬОГО за  2022-2024 роки, грн</t>
  </si>
  <si>
    <t xml:space="preserve">Доходи по підприємству </t>
  </si>
  <si>
    <t xml:space="preserve">Видатки по підприємству </t>
  </si>
  <si>
    <t>Додаток 2</t>
  </si>
  <si>
    <t>Додаток  3</t>
  </si>
  <si>
    <t>Бензин-300/міс., газ-200/міс., дизпаливо-250/міс.,мастильні матеріали</t>
  </si>
  <si>
    <t>Придбання матеріалів, МШП, інструмент,запчастин,кисен ,газ пропан,канцтовари,бланки,білети абонен.</t>
  </si>
  <si>
    <r>
      <t>Оренда диспетчерського пункту (Комсервіс),оренда авто,послуги зв</t>
    </r>
    <r>
      <rPr>
        <sz val="8"/>
        <color indexed="8"/>
        <rFont val="Arial"/>
        <family val="2"/>
        <charset val="204"/>
      </rPr>
      <t>'</t>
    </r>
    <r>
      <rPr>
        <sz val="8"/>
        <color indexed="8"/>
        <rFont val="Times New Roman"/>
        <family val="1"/>
        <charset val="204"/>
      </rPr>
      <t>язку,послуги водоканала,інформаційни послуги,техогляд автотранспорту,вагонів,інші послуги</t>
    </r>
  </si>
  <si>
    <t>Очікування    2021 рік</t>
  </si>
  <si>
    <t>Очікування                   2021 рік</t>
  </si>
  <si>
    <t>Податок на землю,на прибуток</t>
  </si>
  <si>
    <t xml:space="preserve">                                                           Додаток 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до Програми розвитку                                       Комунального підприємтва "Дружківка автоелектроранс"                                                                                             Дружківської міської ради на 2022-2024 роки                           затвердженого рішеням Дружківської міської ради                    від_______________№_____________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</si>
</sst>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р.&quot;;[Red]\-#,##0&quot;р.&quot;"/>
  </numFmts>
  <fonts count="16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sz val="8"/>
      <color indexed="10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color indexed="10"/>
      <name val="Times New Roman"/>
      <family val="1"/>
      <charset val="204"/>
    </font>
    <font>
      <sz val="7.5"/>
      <name val="Times New Roman"/>
      <family val="1"/>
      <charset val="204"/>
    </font>
    <font>
      <b/>
      <sz val="7.5"/>
      <name val="Times New Roman"/>
      <family val="1"/>
      <charset val="204"/>
    </font>
    <font>
      <sz val="8"/>
      <color indexed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/>
    <xf numFmtId="4" fontId="10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/>
    </xf>
    <xf numFmtId="4" fontId="10" fillId="3" borderId="1" xfId="0" applyNumberFormat="1" applyFont="1" applyFill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/>
    <xf numFmtId="4" fontId="9" fillId="0" borderId="1" xfId="0" applyNumberFormat="1" applyFont="1" applyFill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center"/>
    </xf>
    <xf numFmtId="4" fontId="9" fillId="0" borderId="1" xfId="0" applyNumberFormat="1" applyFont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/>
    <xf numFmtId="49" fontId="9" fillId="0" borderId="1" xfId="0" applyNumberFormat="1" applyFont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/>
    <xf numFmtId="4" fontId="6" fillId="0" borderId="0" xfId="0" applyNumberFormat="1" applyFont="1"/>
    <xf numFmtId="0" fontId="9" fillId="2" borderId="1" xfId="0" applyFont="1" applyFill="1" applyBorder="1" applyAlignment="1">
      <alignment vertical="distributed"/>
    </xf>
    <xf numFmtId="4" fontId="9" fillId="0" borderId="1" xfId="0" applyNumberFormat="1" applyFont="1" applyFill="1" applyBorder="1" applyAlignment="1">
      <alignment horizontal="center"/>
    </xf>
    <xf numFmtId="0" fontId="10" fillId="0" borderId="0" xfId="0" applyFont="1"/>
    <xf numFmtId="2" fontId="11" fillId="0" borderId="0" xfId="0" applyNumberFormat="1" applyFont="1"/>
    <xf numFmtId="0" fontId="3" fillId="0" borderId="0" xfId="0" applyFont="1" applyAlignment="1">
      <alignment horizontal="center"/>
    </xf>
    <xf numFmtId="4" fontId="13" fillId="0" borderId="1" xfId="0" applyNumberFormat="1" applyFont="1" applyBorder="1"/>
    <xf numFmtId="4" fontId="14" fillId="2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9" fontId="9" fillId="0" borderId="5" xfId="0" applyNumberFormat="1" applyFont="1" applyBorder="1" applyAlignment="1">
      <alignment horizontal="center" vertical="center" wrapText="1"/>
    </xf>
    <xf numFmtId="0" fontId="0" fillId="8" borderId="1" xfId="0" applyFill="1" applyBorder="1" applyAlignment="1"/>
    <xf numFmtId="4" fontId="9" fillId="9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9" fillId="2" borderId="1" xfId="0" applyFont="1" applyFill="1" applyBorder="1" applyAlignment="1">
      <alignment horizontal="left" vertical="distributed"/>
    </xf>
    <xf numFmtId="0" fontId="9" fillId="2" borderId="4" xfId="0" applyFont="1" applyFill="1" applyBorder="1" applyAlignment="1">
      <alignment horizontal="left" vertical="distributed"/>
    </xf>
    <xf numFmtId="0" fontId="5" fillId="2" borderId="1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/>
    </xf>
    <xf numFmtId="2" fontId="9" fillId="2" borderId="4" xfId="0" applyNumberFormat="1" applyFont="1" applyFill="1" applyBorder="1" applyAlignment="1">
      <alignment horizontal="center" vertical="distributed"/>
    </xf>
    <xf numFmtId="164" fontId="9" fillId="2" borderId="4" xfId="0" applyNumberFormat="1" applyFont="1" applyFill="1" applyBorder="1" applyAlignment="1">
      <alignment horizontal="center" vertical="distributed"/>
    </xf>
    <xf numFmtId="0" fontId="9" fillId="0" borderId="4" xfId="0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/>
    </xf>
    <xf numFmtId="2" fontId="6" fillId="0" borderId="4" xfId="0" applyNumberFormat="1" applyFont="1" applyFill="1" applyBorder="1" applyAlignment="1">
      <alignment horizontal="center"/>
    </xf>
    <xf numFmtId="2" fontId="6" fillId="0" borderId="4" xfId="0" applyNumberFormat="1" applyFont="1" applyBorder="1" applyAlignment="1">
      <alignment horizontal="center" vertical="distributed"/>
    </xf>
    <xf numFmtId="0" fontId="10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distributed"/>
    </xf>
    <xf numFmtId="2" fontId="11" fillId="0" borderId="4" xfId="0" applyNumberFormat="1" applyFont="1" applyBorder="1" applyAlignment="1">
      <alignment horizontal="center" vertical="distributed"/>
    </xf>
    <xf numFmtId="2" fontId="10" fillId="0" borderId="4" xfId="0" applyNumberFormat="1" applyFont="1" applyBorder="1" applyAlignment="1">
      <alignment horizontal="center" vertical="distributed"/>
    </xf>
    <xf numFmtId="2" fontId="6" fillId="3" borderId="1" xfId="0" applyNumberFormat="1" applyFont="1" applyFill="1" applyBorder="1" applyAlignment="1">
      <alignment horizontal="center" vertical="center"/>
    </xf>
    <xf numFmtId="0" fontId="6" fillId="0" borderId="0" xfId="0" applyFont="1" applyBorder="1"/>
    <xf numFmtId="0" fontId="1" fillId="0" borderId="0" xfId="0" applyFont="1" applyAlignment="1">
      <alignment horizontal="right" vertical="top" wrapText="1"/>
    </xf>
    <xf numFmtId="0" fontId="7" fillId="6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9" fillId="0" borderId="5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left" vertical="distributed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2" fontId="9" fillId="2" borderId="2" xfId="0" applyNumberFormat="1" applyFont="1" applyFill="1" applyBorder="1" applyAlignment="1">
      <alignment horizontal="center" vertical="distributed"/>
    </xf>
    <xf numFmtId="2" fontId="9" fillId="2" borderId="4" xfId="0" applyNumberFormat="1" applyFont="1" applyFill="1" applyBorder="1" applyAlignment="1">
      <alignment horizontal="center" vertical="distributed"/>
    </xf>
    <xf numFmtId="0" fontId="10" fillId="3" borderId="2" xfId="0" applyFont="1" applyFill="1" applyBorder="1" applyAlignment="1">
      <alignment vertical="distributed"/>
    </xf>
    <xf numFmtId="0" fontId="11" fillId="0" borderId="3" xfId="0" applyFont="1" applyBorder="1" applyAlignment="1">
      <alignment vertical="distributed"/>
    </xf>
    <xf numFmtId="0" fontId="11" fillId="0" borderId="4" xfId="0" applyFont="1" applyBorder="1" applyAlignment="1">
      <alignment vertical="distributed"/>
    </xf>
    <xf numFmtId="0" fontId="10" fillId="3" borderId="2" xfId="0" applyFont="1" applyFill="1" applyBorder="1" applyAlignment="1">
      <alignment horizontal="left" vertical="distributed"/>
    </xf>
    <xf numFmtId="0" fontId="11" fillId="0" borderId="3" xfId="0" applyFont="1" applyBorder="1" applyAlignment="1">
      <alignment horizontal="left" vertical="distributed"/>
    </xf>
    <xf numFmtId="0" fontId="11" fillId="0" borderId="4" xfId="0" applyFont="1" applyBorder="1" applyAlignment="1">
      <alignment horizontal="left" vertical="distributed"/>
    </xf>
    <xf numFmtId="164" fontId="9" fillId="2" borderId="2" xfId="0" applyNumberFormat="1" applyFont="1" applyFill="1" applyBorder="1" applyAlignment="1">
      <alignment horizontal="center" vertical="distributed"/>
    </xf>
    <xf numFmtId="164" fontId="9" fillId="2" borderId="4" xfId="0" applyNumberFormat="1" applyFont="1" applyFill="1" applyBorder="1" applyAlignment="1">
      <alignment horizontal="center" vertical="distributed"/>
    </xf>
    <xf numFmtId="0" fontId="10" fillId="0" borderId="2" xfId="0" applyFont="1" applyBorder="1" applyAlignment="1">
      <alignment horizontal="left" vertical="distributed"/>
    </xf>
    <xf numFmtId="0" fontId="10" fillId="0" borderId="3" xfId="0" applyFont="1" applyBorder="1" applyAlignment="1">
      <alignment horizontal="left" vertical="distributed"/>
    </xf>
    <xf numFmtId="0" fontId="10" fillId="0" borderId="4" xfId="0" applyFont="1" applyBorder="1" applyAlignment="1">
      <alignment horizontal="left" vertical="distributed"/>
    </xf>
    <xf numFmtId="0" fontId="9" fillId="2" borderId="1" xfId="0" applyFont="1" applyFill="1" applyBorder="1" applyAlignment="1">
      <alignment horizontal="left" vertical="distributed"/>
    </xf>
    <xf numFmtId="0" fontId="10" fillId="0" borderId="1" xfId="0" applyFont="1" applyFill="1" applyBorder="1" applyAlignment="1">
      <alignment horizontal="left" vertical="distributed"/>
    </xf>
    <xf numFmtId="0" fontId="12" fillId="0" borderId="0" xfId="0" applyFont="1" applyBorder="1" applyAlignment="1">
      <alignment horizontal="center" vertical="distributed"/>
    </xf>
    <xf numFmtId="0" fontId="6" fillId="0" borderId="1" xfId="0" applyFont="1" applyFill="1" applyBorder="1" applyAlignment="1"/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6" fillId="0" borderId="2" xfId="0" applyFont="1" applyBorder="1" applyAlignment="1">
      <alignment horizontal="left" vertical="distributed"/>
    </xf>
    <xf numFmtId="0" fontId="6" fillId="0" borderId="3" xfId="0" applyFont="1" applyBorder="1" applyAlignment="1">
      <alignment horizontal="left" vertical="distributed"/>
    </xf>
    <xf numFmtId="0" fontId="6" fillId="0" borderId="4" xfId="0" applyFont="1" applyBorder="1" applyAlignment="1">
      <alignment horizontal="left" vertical="distributed"/>
    </xf>
    <xf numFmtId="0" fontId="5" fillId="9" borderId="2" xfId="0" applyFont="1" applyFill="1" applyBorder="1" applyAlignment="1"/>
    <xf numFmtId="0" fontId="5" fillId="9" borderId="3" xfId="0" applyFont="1" applyFill="1" applyBorder="1" applyAlignment="1"/>
    <xf numFmtId="0" fontId="5" fillId="9" borderId="4" xfId="0" applyFont="1" applyFill="1" applyBorder="1" applyAlignment="1"/>
    <xf numFmtId="0" fontId="4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9" fillId="2" borderId="2" xfId="0" applyFont="1" applyFill="1" applyBorder="1" applyAlignment="1">
      <alignment horizontal="left" vertical="distributed"/>
    </xf>
    <xf numFmtId="0" fontId="9" fillId="2" borderId="3" xfId="0" applyFont="1" applyFill="1" applyBorder="1" applyAlignment="1">
      <alignment horizontal="left" vertical="distributed"/>
    </xf>
    <xf numFmtId="0" fontId="9" fillId="2" borderId="4" xfId="0" applyFont="1" applyFill="1" applyBorder="1" applyAlignment="1">
      <alignment horizontal="left" vertical="distributed"/>
    </xf>
    <xf numFmtId="0" fontId="10" fillId="0" borderId="1" xfId="0" applyFont="1" applyBorder="1" applyAlignment="1">
      <alignment vertical="distributed"/>
    </xf>
    <xf numFmtId="0" fontId="3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9" fontId="9" fillId="0" borderId="10" xfId="0" applyNumberFormat="1" applyFont="1" applyBorder="1" applyAlignment="1">
      <alignment horizontal="center" wrapText="1"/>
    </xf>
    <xf numFmtId="49" fontId="9" fillId="0" borderId="1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0" fontId="1" fillId="0" borderId="0" xfId="0" applyFont="1" applyAlignment="1">
      <alignment horizontal="right" vertical="top" wrapText="1"/>
    </xf>
    <xf numFmtId="0" fontId="10" fillId="0" borderId="2" xfId="0" applyFont="1" applyFill="1" applyBorder="1" applyAlignment="1">
      <alignment horizontal="left" vertical="distributed"/>
    </xf>
    <xf numFmtId="0" fontId="10" fillId="0" borderId="3" xfId="0" applyFont="1" applyFill="1" applyBorder="1" applyAlignment="1">
      <alignment horizontal="left" vertical="distributed"/>
    </xf>
    <xf numFmtId="0" fontId="10" fillId="0" borderId="4" xfId="0" applyFont="1" applyFill="1" applyBorder="1" applyAlignment="1">
      <alignment horizontal="left" vertical="distributed"/>
    </xf>
    <xf numFmtId="0" fontId="7" fillId="2" borderId="1" xfId="0" applyFont="1" applyFill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4" xfId="0" applyFont="1" applyBorder="1" applyAlignment="1"/>
    <xf numFmtId="0" fontId="6" fillId="3" borderId="1" xfId="0" applyFont="1" applyFill="1" applyBorder="1" applyAlignment="1">
      <alignment horizontal="left" vertical="center"/>
    </xf>
    <xf numFmtId="0" fontId="6" fillId="5" borderId="2" xfId="0" applyFont="1" applyFill="1" applyBorder="1" applyAlignment="1">
      <alignment horizontal="left"/>
    </xf>
    <xf numFmtId="0" fontId="6" fillId="5" borderId="3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left"/>
    </xf>
    <xf numFmtId="0" fontId="1" fillId="0" borderId="0" xfId="0" applyFont="1" applyAlignment="1">
      <alignment horizontal="right" vertical="center"/>
    </xf>
    <xf numFmtId="0" fontId="12" fillId="0" borderId="6" xfId="0" applyFont="1" applyBorder="1" applyAlignment="1">
      <alignment horizontal="center" vertical="distributed"/>
    </xf>
    <xf numFmtId="0" fontId="12" fillId="0" borderId="0" xfId="0" applyFont="1" applyAlignment="1">
      <alignment horizontal="center" vertical="distributed"/>
    </xf>
    <xf numFmtId="0" fontId="5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7"/>
  <sheetViews>
    <sheetView tabSelected="1" workbookViewId="0">
      <selection activeCell="L45" sqref="L45"/>
    </sheetView>
  </sheetViews>
  <sheetFormatPr defaultColWidth="9.109375" defaultRowHeight="13.2" x14ac:dyDescent="0.25"/>
  <cols>
    <col min="1" max="1" width="23.109375" style="1" customWidth="1"/>
    <col min="2" max="2" width="5.6640625" style="1" customWidth="1"/>
    <col min="3" max="3" width="4" style="1" customWidth="1"/>
    <col min="4" max="4" width="14" style="1" customWidth="1"/>
    <col min="5" max="5" width="19" style="1" customWidth="1"/>
    <col min="6" max="6" width="19.5546875" style="1" customWidth="1"/>
    <col min="7" max="7" width="19.109375" style="1" customWidth="1"/>
    <col min="8" max="8" width="21.6640625" style="1" customWidth="1"/>
    <col min="9" max="10" width="7.6640625" style="1" customWidth="1"/>
    <col min="11" max="11" width="7.33203125" style="1" customWidth="1"/>
    <col min="12" max="16384" width="9.109375" style="1"/>
  </cols>
  <sheetData>
    <row r="1" spans="1:13" ht="96" customHeight="1" x14ac:dyDescent="0.25">
      <c r="F1" s="3"/>
      <c r="G1" s="68"/>
      <c r="H1" s="136" t="s">
        <v>83</v>
      </c>
      <c r="I1" s="136"/>
      <c r="J1" s="136"/>
      <c r="K1" s="136"/>
    </row>
    <row r="2" spans="1:13" ht="15.75" customHeight="1" x14ac:dyDescent="0.25">
      <c r="A2" s="122" t="s">
        <v>63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</row>
    <row r="3" spans="1:13" x14ac:dyDescent="0.25">
      <c r="A3" s="123" t="s">
        <v>62</v>
      </c>
      <c r="B3" s="123"/>
      <c r="C3" s="123"/>
      <c r="D3" s="123"/>
      <c r="E3" s="123"/>
      <c r="F3" s="123"/>
      <c r="G3" s="123"/>
      <c r="H3" s="123"/>
      <c r="I3" s="46"/>
      <c r="J3" s="46"/>
      <c r="K3" s="46"/>
      <c r="L3" s="33"/>
    </row>
    <row r="4" spans="1:13" x14ac:dyDescent="0.25">
      <c r="A4" s="124" t="s">
        <v>64</v>
      </c>
      <c r="B4" s="125"/>
      <c r="C4" s="126"/>
      <c r="D4" s="72" t="s">
        <v>80</v>
      </c>
      <c r="E4" s="130" t="s">
        <v>67</v>
      </c>
      <c r="F4" s="131"/>
      <c r="G4" s="132"/>
      <c r="H4" s="133" t="s">
        <v>72</v>
      </c>
      <c r="I4" s="33"/>
      <c r="J4" s="33"/>
      <c r="K4" s="33"/>
      <c r="L4" s="33"/>
    </row>
    <row r="5" spans="1:13" x14ac:dyDescent="0.25">
      <c r="A5" s="127"/>
      <c r="B5" s="128"/>
      <c r="C5" s="129"/>
      <c r="D5" s="73"/>
      <c r="E5" s="34" t="s">
        <v>69</v>
      </c>
      <c r="F5" s="34" t="s">
        <v>70</v>
      </c>
      <c r="G5" s="34" t="s">
        <v>71</v>
      </c>
      <c r="H5" s="134"/>
      <c r="I5" s="33"/>
      <c r="J5" s="33"/>
      <c r="K5" s="33"/>
      <c r="L5" s="33"/>
    </row>
    <row r="6" spans="1:13" x14ac:dyDescent="0.25">
      <c r="A6" s="78" t="s">
        <v>2</v>
      </c>
      <c r="B6" s="78"/>
      <c r="C6" s="78"/>
      <c r="D6" s="53"/>
      <c r="E6" s="25"/>
      <c r="F6" s="25"/>
      <c r="G6" s="25"/>
      <c r="H6" s="25"/>
      <c r="I6" s="33"/>
      <c r="J6" s="33"/>
      <c r="K6" s="33"/>
      <c r="L6" s="33"/>
    </row>
    <row r="7" spans="1:13" x14ac:dyDescent="0.25">
      <c r="A7" s="135" t="s">
        <v>3</v>
      </c>
      <c r="B7" s="135"/>
      <c r="C7" s="135"/>
      <c r="D7" s="23">
        <v>553970</v>
      </c>
      <c r="E7" s="35">
        <v>668000</v>
      </c>
      <c r="F7" s="35">
        <v>850600</v>
      </c>
      <c r="G7" s="35">
        <v>1020000</v>
      </c>
      <c r="H7" s="26">
        <f>SUM(E7:G7)</f>
        <v>2538600</v>
      </c>
      <c r="I7" s="33"/>
      <c r="J7" s="33"/>
      <c r="K7" s="33"/>
      <c r="L7" s="33"/>
    </row>
    <row r="8" spans="1:13" x14ac:dyDescent="0.25">
      <c r="A8" s="135" t="s">
        <v>4</v>
      </c>
      <c r="B8" s="135"/>
      <c r="C8" s="135"/>
      <c r="D8" s="23">
        <v>15750</v>
      </c>
      <c r="E8" s="35">
        <v>37800</v>
      </c>
      <c r="F8" s="35">
        <v>45360</v>
      </c>
      <c r="G8" s="35">
        <v>54432</v>
      </c>
      <c r="H8" s="26">
        <f>SUM(E8:G8)</f>
        <v>137592</v>
      </c>
      <c r="I8" s="33"/>
      <c r="J8" s="33"/>
      <c r="K8" s="33"/>
      <c r="L8" s="33"/>
    </row>
    <row r="9" spans="1:13" x14ac:dyDescent="0.25">
      <c r="A9" s="135" t="s">
        <v>5</v>
      </c>
      <c r="B9" s="135"/>
      <c r="C9" s="135"/>
      <c r="D9" s="23">
        <v>5900</v>
      </c>
      <c r="E9" s="35">
        <v>5400</v>
      </c>
      <c r="F9" s="35">
        <v>6480</v>
      </c>
      <c r="G9" s="35">
        <v>7776</v>
      </c>
      <c r="H9" s="26">
        <f>SUM(E9:G9)</f>
        <v>19656</v>
      </c>
      <c r="I9" s="33"/>
      <c r="J9" s="33"/>
      <c r="K9" s="33"/>
      <c r="L9" s="33"/>
    </row>
    <row r="10" spans="1:13" x14ac:dyDescent="0.25">
      <c r="A10" s="74" t="s">
        <v>6</v>
      </c>
      <c r="B10" s="74"/>
      <c r="C10" s="74"/>
      <c r="D10" s="29">
        <f t="shared" ref="D10:G10" si="0">SUM(D7:D9)</f>
        <v>575620</v>
      </c>
      <c r="E10" s="29">
        <f t="shared" si="0"/>
        <v>711200</v>
      </c>
      <c r="F10" s="29">
        <f t="shared" si="0"/>
        <v>902440</v>
      </c>
      <c r="G10" s="29">
        <f t="shared" si="0"/>
        <v>1082208</v>
      </c>
      <c r="H10" s="27">
        <f>SUM(E10:G10)</f>
        <v>2695848</v>
      </c>
      <c r="I10" s="33"/>
      <c r="J10" s="33"/>
      <c r="K10" s="33"/>
      <c r="L10" s="33"/>
    </row>
    <row r="11" spans="1:13" x14ac:dyDescent="0.25">
      <c r="A11" s="78" t="s">
        <v>7</v>
      </c>
      <c r="B11" s="78"/>
      <c r="C11" s="78"/>
      <c r="D11" s="53"/>
      <c r="E11" s="36"/>
      <c r="F11" s="36"/>
      <c r="G11" s="36"/>
      <c r="H11" s="36"/>
      <c r="I11" s="33"/>
      <c r="J11" s="33"/>
      <c r="K11" s="33"/>
      <c r="L11" s="33"/>
    </row>
    <row r="12" spans="1:13" x14ac:dyDescent="0.25">
      <c r="A12" s="103" t="s">
        <v>8</v>
      </c>
      <c r="B12" s="104"/>
      <c r="C12" s="105"/>
      <c r="D12" s="58">
        <v>329980</v>
      </c>
      <c r="E12" s="16">
        <v>516000</v>
      </c>
      <c r="F12" s="16">
        <v>567600</v>
      </c>
      <c r="G12" s="16">
        <v>624360</v>
      </c>
      <c r="H12" s="17">
        <f>SUM(E12:G12)</f>
        <v>1707960</v>
      </c>
      <c r="I12" s="33"/>
      <c r="J12" s="33"/>
      <c r="K12" s="33"/>
      <c r="L12" s="33"/>
    </row>
    <row r="13" spans="1:13" x14ac:dyDescent="0.25">
      <c r="A13" s="103" t="s">
        <v>9</v>
      </c>
      <c r="B13" s="104"/>
      <c r="C13" s="105"/>
      <c r="D13" s="58">
        <v>0</v>
      </c>
      <c r="E13" s="16">
        <v>0</v>
      </c>
      <c r="F13" s="16">
        <v>15000</v>
      </c>
      <c r="G13" s="16">
        <v>25000</v>
      </c>
      <c r="H13" s="17">
        <f>SUM(E13:G13)</f>
        <v>40000</v>
      </c>
      <c r="I13" s="33"/>
      <c r="J13" s="33"/>
      <c r="K13" s="33"/>
      <c r="L13" s="33"/>
    </row>
    <row r="14" spans="1:13" x14ac:dyDescent="0.25">
      <c r="A14" s="103" t="s">
        <v>10</v>
      </c>
      <c r="B14" s="104"/>
      <c r="C14" s="105"/>
      <c r="D14" s="58">
        <v>292846</v>
      </c>
      <c r="E14" s="16">
        <v>318000</v>
      </c>
      <c r="F14" s="16">
        <v>349800</v>
      </c>
      <c r="G14" s="16">
        <v>384780</v>
      </c>
      <c r="H14" s="17">
        <f>SUM(E14:G14)</f>
        <v>1052580</v>
      </c>
      <c r="I14" s="33"/>
      <c r="J14" s="33"/>
      <c r="K14" s="33"/>
      <c r="L14" s="33"/>
      <c r="M14" s="1" t="s">
        <v>68</v>
      </c>
    </row>
    <row r="15" spans="1:13" x14ac:dyDescent="0.25">
      <c r="A15" s="106" t="s">
        <v>11</v>
      </c>
      <c r="B15" s="107"/>
      <c r="C15" s="108"/>
      <c r="D15" s="59">
        <v>12492</v>
      </c>
      <c r="E15" s="16">
        <v>12492</v>
      </c>
      <c r="F15" s="16">
        <v>14500</v>
      </c>
      <c r="G15" s="16">
        <v>16500</v>
      </c>
      <c r="H15" s="17">
        <f>SUM(E15:G15)</f>
        <v>43492</v>
      </c>
      <c r="I15" s="33"/>
      <c r="J15" s="33"/>
      <c r="K15" s="33"/>
      <c r="L15" s="33"/>
    </row>
    <row r="16" spans="1:13" x14ac:dyDescent="0.25">
      <c r="A16" s="109" t="s">
        <v>12</v>
      </c>
      <c r="B16" s="110"/>
      <c r="C16" s="111"/>
      <c r="D16" s="60">
        <v>703768.87</v>
      </c>
      <c r="E16" s="16">
        <v>78000</v>
      </c>
      <c r="F16" s="16">
        <v>85800</v>
      </c>
      <c r="G16" s="16">
        <v>94380</v>
      </c>
      <c r="H16" s="17">
        <f>SUM(E16:G16)</f>
        <v>258180</v>
      </c>
      <c r="I16" s="33"/>
      <c r="J16" s="33"/>
      <c r="K16" s="33"/>
      <c r="L16" s="33"/>
    </row>
    <row r="17" spans="1:12" x14ac:dyDescent="0.25">
      <c r="A17" s="112" t="s">
        <v>6</v>
      </c>
      <c r="B17" s="113"/>
      <c r="C17" s="114"/>
      <c r="D17" s="49">
        <f>SUM(D12:D16)</f>
        <v>1339086.8700000001</v>
      </c>
      <c r="E17" s="49">
        <f>SUM(E12:E16)</f>
        <v>924492</v>
      </c>
      <c r="F17" s="49">
        <f>SUM(F12:F16)</f>
        <v>1032700</v>
      </c>
      <c r="G17" s="49">
        <f>SUM(G12:G16)</f>
        <v>1145020</v>
      </c>
      <c r="H17" s="49">
        <f>SUM(H12:H16)</f>
        <v>3102212</v>
      </c>
      <c r="I17" s="33"/>
      <c r="J17" s="33"/>
      <c r="K17" s="33"/>
      <c r="L17" s="33"/>
    </row>
    <row r="18" spans="1:12" x14ac:dyDescent="0.25">
      <c r="A18" s="74" t="s">
        <v>17</v>
      </c>
      <c r="B18" s="74"/>
      <c r="C18" s="74"/>
      <c r="D18" s="29">
        <f>D10+D17</f>
        <v>1914706.87</v>
      </c>
      <c r="E18" s="29">
        <f>E10+E17</f>
        <v>1635692</v>
      </c>
      <c r="F18" s="29">
        <f>F10+F17</f>
        <v>1935140</v>
      </c>
      <c r="G18" s="29">
        <f>G10+G17</f>
        <v>2227228</v>
      </c>
      <c r="H18" s="29">
        <f>H10+H17</f>
        <v>5798060</v>
      </c>
      <c r="I18" s="33"/>
      <c r="J18" s="33"/>
      <c r="K18" s="33"/>
      <c r="L18" s="33"/>
    </row>
    <row r="19" spans="1:12" x14ac:dyDescent="0.25">
      <c r="A19" s="69" t="s">
        <v>18</v>
      </c>
      <c r="B19" s="69"/>
      <c r="C19" s="69"/>
      <c r="D19" s="31">
        <f>SUM(D18:D18)</f>
        <v>1914706.87</v>
      </c>
      <c r="E19" s="31">
        <f>SUM(E18:E18)</f>
        <v>1635692</v>
      </c>
      <c r="F19" s="31">
        <f>SUM(F18:F18)</f>
        <v>1935140</v>
      </c>
      <c r="G19" s="31">
        <f>SUM(G18:G18)</f>
        <v>2227228</v>
      </c>
      <c r="H19" s="31">
        <f>SUM(H18:H18)</f>
        <v>5798060</v>
      </c>
      <c r="I19" s="33"/>
      <c r="J19" s="33"/>
      <c r="K19" s="33"/>
      <c r="L19" s="33"/>
    </row>
    <row r="20" spans="1:12" ht="23.25" customHeight="1" x14ac:dyDescent="0.25">
      <c r="A20" s="115" t="s">
        <v>65</v>
      </c>
      <c r="B20" s="116"/>
      <c r="C20" s="117"/>
      <c r="D20" s="57" t="s">
        <v>81</v>
      </c>
      <c r="E20" s="34" t="s">
        <v>69</v>
      </c>
      <c r="F20" s="34" t="s">
        <v>70</v>
      </c>
      <c r="G20" s="34" t="s">
        <v>71</v>
      </c>
      <c r="H20" s="47" t="s">
        <v>72</v>
      </c>
      <c r="I20" s="33"/>
      <c r="J20" s="33"/>
      <c r="K20" s="33"/>
      <c r="L20" s="33"/>
    </row>
    <row r="21" spans="1:12" ht="13.8" x14ac:dyDescent="0.3">
      <c r="A21" s="118" t="s">
        <v>19</v>
      </c>
      <c r="B21" s="119"/>
      <c r="C21" s="120"/>
      <c r="D21" s="52"/>
      <c r="E21" s="36"/>
      <c r="F21" s="36"/>
      <c r="G21" s="36"/>
      <c r="H21" s="48"/>
      <c r="I21" s="67"/>
      <c r="J21" s="67"/>
      <c r="K21" s="67"/>
      <c r="L21" s="67"/>
    </row>
    <row r="22" spans="1:12" x14ac:dyDescent="0.25">
      <c r="A22" s="121" t="s">
        <v>20</v>
      </c>
      <c r="B22" s="121"/>
      <c r="C22" s="121"/>
      <c r="D22" s="61">
        <f>4625220.47+65373</f>
        <v>4690593.47</v>
      </c>
      <c r="E22" s="35">
        <v>7970253.5999999996</v>
      </c>
      <c r="F22" s="35">
        <v>9699748</v>
      </c>
      <c r="G22" s="35">
        <v>10710150</v>
      </c>
      <c r="H22" s="11">
        <f>SUM(E22:G22)</f>
        <v>28380151.600000001</v>
      </c>
      <c r="I22" s="101"/>
      <c r="J22" s="101"/>
      <c r="K22" s="101"/>
      <c r="L22" s="101"/>
    </row>
    <row r="23" spans="1:12" x14ac:dyDescent="0.25">
      <c r="A23" s="102" t="s">
        <v>22</v>
      </c>
      <c r="B23" s="102"/>
      <c r="C23" s="102"/>
      <c r="D23" s="62">
        <v>1018210.15</v>
      </c>
      <c r="E23" s="35">
        <v>1753455.79</v>
      </c>
      <c r="F23" s="35">
        <v>2133944</v>
      </c>
      <c r="G23" s="35">
        <v>2356233</v>
      </c>
      <c r="H23" s="11">
        <f>SUM(E23:G23)</f>
        <v>6243632.79</v>
      </c>
      <c r="I23" s="101"/>
      <c r="J23" s="101"/>
      <c r="K23" s="101"/>
      <c r="L23" s="101"/>
    </row>
    <row r="24" spans="1:12" x14ac:dyDescent="0.25">
      <c r="A24" s="79" t="s">
        <v>6</v>
      </c>
      <c r="B24" s="79"/>
      <c r="C24" s="79"/>
      <c r="D24" s="27">
        <f>SUM(D22:D23)</f>
        <v>5708803.6200000001</v>
      </c>
      <c r="E24" s="27">
        <f>SUM(E22:E23)</f>
        <v>9723709.3900000006</v>
      </c>
      <c r="F24" s="27">
        <f>SUM(F22:F23)</f>
        <v>11833692</v>
      </c>
      <c r="G24" s="27">
        <f>SUM(G22:G23)</f>
        <v>13066383</v>
      </c>
      <c r="H24" s="27">
        <f>SUM(H22:H23)</f>
        <v>34623784.390000001</v>
      </c>
      <c r="I24" s="33"/>
      <c r="J24" s="33"/>
      <c r="K24" s="33"/>
      <c r="L24" s="33"/>
    </row>
    <row r="25" spans="1:12" x14ac:dyDescent="0.25">
      <c r="A25" s="99" t="s">
        <v>23</v>
      </c>
      <c r="B25" s="99"/>
      <c r="C25" s="99"/>
      <c r="D25" s="51"/>
      <c r="E25" s="13"/>
      <c r="F25" s="13"/>
      <c r="G25" s="13"/>
      <c r="H25" s="13"/>
      <c r="I25" s="33"/>
      <c r="J25" s="33"/>
      <c r="K25" s="33"/>
      <c r="L25" s="33"/>
    </row>
    <row r="26" spans="1:12" x14ac:dyDescent="0.25">
      <c r="A26" s="100" t="s">
        <v>24</v>
      </c>
      <c r="B26" s="100"/>
      <c r="C26" s="100"/>
      <c r="D26" s="63">
        <v>118800</v>
      </c>
      <c r="E26" s="35">
        <v>150000</v>
      </c>
      <c r="F26" s="35">
        <v>172116</v>
      </c>
      <c r="G26" s="35">
        <v>185836</v>
      </c>
      <c r="H26" s="26">
        <f>SUM(E26:G26)</f>
        <v>507952</v>
      </c>
      <c r="I26" s="37"/>
      <c r="J26" s="33"/>
      <c r="K26" s="33"/>
      <c r="L26" s="33"/>
    </row>
    <row r="27" spans="1:12" x14ac:dyDescent="0.25">
      <c r="A27" s="100" t="s">
        <v>82</v>
      </c>
      <c r="B27" s="100"/>
      <c r="C27" s="100"/>
      <c r="D27" s="63">
        <f>67200+53809.08+49022.64</f>
        <v>170031.72</v>
      </c>
      <c r="E27" s="35">
        <v>67200</v>
      </c>
      <c r="F27" s="35">
        <v>67200</v>
      </c>
      <c r="G27" s="35">
        <v>67200</v>
      </c>
      <c r="H27" s="26">
        <f>SUM(E27:G27)</f>
        <v>201600</v>
      </c>
      <c r="I27" s="33"/>
      <c r="J27" s="33"/>
      <c r="K27" s="33"/>
      <c r="L27" s="33"/>
    </row>
    <row r="28" spans="1:12" x14ac:dyDescent="0.25">
      <c r="A28" s="100" t="s">
        <v>28</v>
      </c>
      <c r="B28" s="100"/>
      <c r="C28" s="100"/>
      <c r="D28" s="63">
        <v>25285</v>
      </c>
      <c r="E28" s="35">
        <v>32400</v>
      </c>
      <c r="F28" s="35">
        <v>35640</v>
      </c>
      <c r="G28" s="35">
        <v>39204</v>
      </c>
      <c r="H28" s="26">
        <f>SUM(E28:G28)</f>
        <v>107244</v>
      </c>
      <c r="I28" s="33"/>
      <c r="J28" s="33"/>
      <c r="K28" s="33"/>
      <c r="L28" s="33"/>
    </row>
    <row r="29" spans="1:12" x14ac:dyDescent="0.25">
      <c r="A29" s="79" t="s">
        <v>6</v>
      </c>
      <c r="B29" s="79"/>
      <c r="C29" s="79"/>
      <c r="D29" s="27">
        <f t="shared" ref="D29:H29" si="1">SUM(D26:D28)</f>
        <v>314116.71999999997</v>
      </c>
      <c r="E29" s="27">
        <f t="shared" si="1"/>
        <v>249600</v>
      </c>
      <c r="F29" s="27">
        <f t="shared" si="1"/>
        <v>274956</v>
      </c>
      <c r="G29" s="27">
        <f t="shared" si="1"/>
        <v>292240</v>
      </c>
      <c r="H29" s="27">
        <f t="shared" si="1"/>
        <v>816796</v>
      </c>
      <c r="I29" s="33"/>
      <c r="J29" s="33"/>
      <c r="K29" s="33"/>
      <c r="L29" s="33"/>
    </row>
    <row r="30" spans="1:12" x14ac:dyDescent="0.25">
      <c r="A30" s="38" t="s">
        <v>29</v>
      </c>
      <c r="B30" s="86"/>
      <c r="C30" s="87"/>
      <c r="D30" s="55"/>
      <c r="E30" s="36"/>
      <c r="F30" s="36"/>
      <c r="G30" s="36"/>
      <c r="H30" s="36"/>
      <c r="I30" s="33"/>
      <c r="J30" s="33"/>
      <c r="K30" s="33"/>
      <c r="L30" s="33"/>
    </row>
    <row r="31" spans="1:12" x14ac:dyDescent="0.25">
      <c r="A31" s="88" t="s">
        <v>58</v>
      </c>
      <c r="B31" s="89"/>
      <c r="C31" s="90"/>
      <c r="D31" s="64">
        <v>3189712.07</v>
      </c>
      <c r="E31" s="35">
        <v>4695570</v>
      </c>
      <c r="F31" s="35">
        <v>5785470</v>
      </c>
      <c r="G31" s="35">
        <v>6942564</v>
      </c>
      <c r="H31" s="39">
        <f>SUM(E31:G31)</f>
        <v>17423604</v>
      </c>
      <c r="I31" s="33"/>
      <c r="J31" s="33"/>
      <c r="K31" s="33"/>
      <c r="L31" s="33"/>
    </row>
    <row r="32" spans="1:12" x14ac:dyDescent="0.25">
      <c r="A32" s="91" t="s">
        <v>30</v>
      </c>
      <c r="B32" s="92"/>
      <c r="C32" s="93"/>
      <c r="D32" s="64">
        <v>11200</v>
      </c>
      <c r="E32" s="35">
        <v>11400</v>
      </c>
      <c r="F32" s="35">
        <v>15400</v>
      </c>
      <c r="G32" s="35">
        <v>17800</v>
      </c>
      <c r="H32" s="39">
        <f>SUM(E32:G32)</f>
        <v>44600</v>
      </c>
      <c r="I32" s="33"/>
      <c r="J32" s="33"/>
      <c r="K32" s="33"/>
      <c r="L32" s="33"/>
    </row>
    <row r="33" spans="1:12" x14ac:dyDescent="0.25">
      <c r="A33" s="79" t="s">
        <v>6</v>
      </c>
      <c r="B33" s="79"/>
      <c r="C33" s="79"/>
      <c r="D33" s="27">
        <f t="shared" ref="D33:H33" si="2">SUM(D31:D32)</f>
        <v>3200912.07</v>
      </c>
      <c r="E33" s="27">
        <f t="shared" si="2"/>
        <v>4706970</v>
      </c>
      <c r="F33" s="27">
        <f t="shared" si="2"/>
        <v>5800870</v>
      </c>
      <c r="G33" s="27">
        <f t="shared" si="2"/>
        <v>6960364</v>
      </c>
      <c r="H33" s="27">
        <f t="shared" si="2"/>
        <v>17468204</v>
      </c>
      <c r="I33" s="33"/>
      <c r="J33" s="33"/>
      <c r="K33" s="33"/>
      <c r="L33" s="33"/>
    </row>
    <row r="34" spans="1:12" x14ac:dyDescent="0.25">
      <c r="A34" s="38" t="s">
        <v>31</v>
      </c>
      <c r="B34" s="94"/>
      <c r="C34" s="95"/>
      <c r="D34" s="56"/>
      <c r="E34" s="14"/>
      <c r="F34" s="14"/>
      <c r="G34" s="14"/>
      <c r="H34" s="14"/>
      <c r="I34" s="33"/>
      <c r="J34" s="33"/>
      <c r="K34" s="33"/>
      <c r="L34" s="33"/>
    </row>
    <row r="35" spans="1:12" ht="23.25" customHeight="1" x14ac:dyDescent="0.25">
      <c r="A35" s="96" t="s">
        <v>77</v>
      </c>
      <c r="B35" s="97"/>
      <c r="C35" s="98"/>
      <c r="D35" s="65">
        <v>192000</v>
      </c>
      <c r="E35" s="35">
        <v>280000</v>
      </c>
      <c r="F35" s="35">
        <v>341800</v>
      </c>
      <c r="G35" s="35">
        <v>405160</v>
      </c>
      <c r="H35" s="11">
        <f>SUM(E35:G35)</f>
        <v>1026960</v>
      </c>
      <c r="I35" s="33"/>
      <c r="J35" s="33"/>
      <c r="K35" s="33"/>
      <c r="L35" s="33"/>
    </row>
    <row r="36" spans="1:12" x14ac:dyDescent="0.25">
      <c r="A36" s="79" t="s">
        <v>6</v>
      </c>
      <c r="B36" s="79"/>
      <c r="C36" s="79"/>
      <c r="D36" s="27">
        <f>SUM(D35:D35)</f>
        <v>192000</v>
      </c>
      <c r="E36" s="27">
        <f>SUM(E35:E35)</f>
        <v>280000</v>
      </c>
      <c r="F36" s="27">
        <f>SUM(F35:F35)</f>
        <v>341800</v>
      </c>
      <c r="G36" s="27">
        <f>SUM(G35:G35)</f>
        <v>405160</v>
      </c>
      <c r="H36" s="27">
        <f>SUM(H35:H35)</f>
        <v>1026960</v>
      </c>
      <c r="I36" s="33"/>
      <c r="J36" s="33"/>
      <c r="K36" s="33"/>
      <c r="L36" s="33"/>
    </row>
    <row r="37" spans="1:12" x14ac:dyDescent="0.25">
      <c r="A37" s="80" t="s">
        <v>34</v>
      </c>
      <c r="B37" s="81"/>
      <c r="C37" s="82"/>
      <c r="D37" s="54"/>
      <c r="E37" s="14"/>
      <c r="F37" s="14"/>
      <c r="G37" s="14"/>
      <c r="H37" s="14"/>
      <c r="I37" s="33"/>
      <c r="J37" s="33"/>
      <c r="K37" s="33"/>
      <c r="L37" s="33"/>
    </row>
    <row r="38" spans="1:12" ht="34.5" customHeight="1" x14ac:dyDescent="0.25">
      <c r="A38" s="83" t="s">
        <v>78</v>
      </c>
      <c r="B38" s="84"/>
      <c r="C38" s="85"/>
      <c r="D38" s="21">
        <v>221300</v>
      </c>
      <c r="E38" s="35">
        <v>651000</v>
      </c>
      <c r="F38" s="35">
        <v>780000</v>
      </c>
      <c r="G38" s="35">
        <v>780000</v>
      </c>
      <c r="H38" s="11">
        <f>SUM(E38:G38)</f>
        <v>2211000</v>
      </c>
      <c r="I38" s="33"/>
      <c r="J38" s="33"/>
      <c r="K38" s="33"/>
      <c r="L38" s="33"/>
    </row>
    <row r="39" spans="1:12" x14ac:dyDescent="0.25">
      <c r="A39" s="74" t="s">
        <v>6</v>
      </c>
      <c r="B39" s="74"/>
      <c r="C39" s="74"/>
      <c r="D39" s="27">
        <f>SUM(D38:D38)</f>
        <v>221300</v>
      </c>
      <c r="E39" s="27">
        <f>SUM(E38:E38)</f>
        <v>651000</v>
      </c>
      <c r="F39" s="27">
        <f>SUM(F38:F38)</f>
        <v>780000</v>
      </c>
      <c r="G39" s="27">
        <f>SUM(G38:G38)</f>
        <v>780000</v>
      </c>
      <c r="H39" s="27">
        <f>SUM(H38:H38)</f>
        <v>2211000</v>
      </c>
      <c r="I39" s="33"/>
      <c r="J39" s="33"/>
      <c r="K39" s="33"/>
      <c r="L39" s="33"/>
    </row>
    <row r="40" spans="1:12" x14ac:dyDescent="0.25">
      <c r="A40" s="78" t="s">
        <v>40</v>
      </c>
      <c r="B40" s="78"/>
      <c r="C40" s="78"/>
      <c r="D40" s="53"/>
      <c r="E40" s="14"/>
      <c r="F40" s="14"/>
      <c r="G40" s="14"/>
      <c r="H40" s="14"/>
      <c r="I40" s="33"/>
      <c r="J40" s="33"/>
      <c r="K40" s="33"/>
      <c r="L40" s="33"/>
    </row>
    <row r="41" spans="1:12" ht="58.5" customHeight="1" x14ac:dyDescent="0.25">
      <c r="A41" s="75" t="s">
        <v>79</v>
      </c>
      <c r="B41" s="76"/>
      <c r="C41" s="77"/>
      <c r="D41" s="66">
        <v>158720</v>
      </c>
      <c r="E41" s="11">
        <v>218460</v>
      </c>
      <c r="F41" s="11">
        <v>242200</v>
      </c>
      <c r="G41" s="11">
        <v>249200</v>
      </c>
      <c r="H41" s="11">
        <f t="shared" ref="H41" si="3">SUM(E41:G41)</f>
        <v>709860</v>
      </c>
      <c r="I41" s="33"/>
      <c r="J41" s="33"/>
      <c r="K41" s="33"/>
      <c r="L41" s="33"/>
    </row>
    <row r="42" spans="1:12" x14ac:dyDescent="0.25">
      <c r="A42" s="74" t="s">
        <v>6</v>
      </c>
      <c r="B42" s="74"/>
      <c r="C42" s="74"/>
      <c r="D42" s="27">
        <f>SUM(D41:D41)</f>
        <v>158720</v>
      </c>
      <c r="E42" s="27">
        <f>SUM(E41:E41)</f>
        <v>218460</v>
      </c>
      <c r="F42" s="27">
        <f>SUM(F41:F41)</f>
        <v>242200</v>
      </c>
      <c r="G42" s="27">
        <f>SUM(G41:G41)</f>
        <v>249200</v>
      </c>
      <c r="H42" s="27">
        <f>SUM(H41:H41)</f>
        <v>709860</v>
      </c>
      <c r="I42" s="33"/>
      <c r="J42" s="33"/>
      <c r="K42" s="33"/>
      <c r="L42" s="33"/>
    </row>
    <row r="43" spans="1:12" x14ac:dyDescent="0.25">
      <c r="A43" s="69" t="s">
        <v>48</v>
      </c>
      <c r="B43" s="69"/>
      <c r="C43" s="69"/>
      <c r="D43" s="44">
        <f>SUM(D24+D29+D33+D36+D39+D42)</f>
        <v>9795852.4100000001</v>
      </c>
      <c r="E43" s="44">
        <f>SUM(E24+E29+E33+E36+E39+E42)</f>
        <v>15829739.390000001</v>
      </c>
      <c r="F43" s="44">
        <f>SUM(F24+F29+F33+F36+F39+F42)</f>
        <v>19273518</v>
      </c>
      <c r="G43" s="44">
        <f>SUM(G24+G29+G33+G36+G39+G42)</f>
        <v>21753347</v>
      </c>
      <c r="H43" s="28">
        <f>SUM(H24+H29+H33+H36+H39+H42)</f>
        <v>56856604.390000001</v>
      </c>
      <c r="I43" s="33"/>
      <c r="J43" s="33"/>
      <c r="K43" s="33"/>
      <c r="L43" s="33"/>
    </row>
    <row r="44" spans="1:12" x14ac:dyDescent="0.25">
      <c r="A44" s="70" t="s">
        <v>66</v>
      </c>
      <c r="B44" s="70"/>
      <c r="C44" s="70"/>
      <c r="D44" s="43">
        <f>D19-D43</f>
        <v>-7881145.54</v>
      </c>
      <c r="E44" s="43">
        <f>E19-E43</f>
        <v>-14194047.390000001</v>
      </c>
      <c r="F44" s="43">
        <f>F19-F43</f>
        <v>-17338378</v>
      </c>
      <c r="G44" s="43">
        <f>G19-G43</f>
        <v>-19526119</v>
      </c>
      <c r="H44" s="43">
        <f>H19-H43</f>
        <v>-51058544.390000001</v>
      </c>
      <c r="I44" s="33"/>
      <c r="J44" s="33"/>
      <c r="K44" s="33"/>
      <c r="L44" s="33"/>
    </row>
    <row r="45" spans="1:12" ht="174" customHeight="1" x14ac:dyDescent="0.25">
      <c r="A45" s="166"/>
      <c r="B45" s="166"/>
      <c r="C45" s="166"/>
      <c r="D45" s="166"/>
      <c r="E45" s="166"/>
      <c r="F45" s="166"/>
      <c r="G45" s="166"/>
      <c r="H45" s="166"/>
      <c r="I45" s="33"/>
      <c r="J45" s="33"/>
      <c r="K45" s="33"/>
      <c r="L45" s="33"/>
    </row>
    <row r="46" spans="1:12" ht="52.8" customHeight="1" x14ac:dyDescent="0.25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</row>
    <row r="47" spans="1:12" x14ac:dyDescent="0.25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</row>
    <row r="48" spans="1:12" x14ac:dyDescent="0.25">
      <c r="A48" s="33"/>
      <c r="B48" s="33"/>
      <c r="C48" s="33"/>
      <c r="D48" s="33"/>
      <c r="E48" s="71"/>
      <c r="F48" s="71"/>
      <c r="G48" s="71"/>
      <c r="H48" s="71"/>
      <c r="I48" s="71"/>
      <c r="J48" s="71"/>
      <c r="K48" s="71"/>
      <c r="L48" s="33"/>
    </row>
    <row r="49" spans="1:12" x14ac:dyDescent="0.25">
      <c r="A49" s="33"/>
      <c r="B49" s="33"/>
      <c r="C49" s="33"/>
      <c r="D49" s="33"/>
      <c r="E49" s="41"/>
      <c r="F49" s="41"/>
      <c r="G49" s="41"/>
      <c r="H49" s="41"/>
      <c r="I49" s="41"/>
      <c r="J49" s="41"/>
      <c r="K49" s="41"/>
      <c r="L49" s="33"/>
    </row>
    <row r="50" spans="1:12" x14ac:dyDescent="0.25">
      <c r="A50" s="33"/>
      <c r="B50" s="33"/>
      <c r="C50" s="33"/>
      <c r="D50" s="33"/>
      <c r="E50" s="41"/>
      <c r="F50" s="41"/>
      <c r="G50" s="41"/>
      <c r="H50" s="41"/>
      <c r="I50" s="41"/>
      <c r="J50" s="41"/>
      <c r="K50" s="41"/>
      <c r="L50" s="33"/>
    </row>
    <row r="51" spans="1:12" x14ac:dyDescent="0.25">
      <c r="A51" s="33"/>
      <c r="B51" s="33"/>
      <c r="C51" s="33"/>
      <c r="D51" s="33"/>
      <c r="E51" s="71"/>
      <c r="F51" s="71"/>
      <c r="G51" s="71"/>
      <c r="H51" s="71"/>
      <c r="I51" s="71"/>
      <c r="J51" s="71"/>
      <c r="K51" s="71"/>
      <c r="L51" s="33"/>
    </row>
    <row r="52" spans="1:12" x14ac:dyDescent="0.25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</row>
    <row r="53" spans="1:12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</row>
    <row r="54" spans="1:12" x14ac:dyDescent="0.25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1:12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1:12" x14ac:dyDescent="0.25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</row>
    <row r="57" spans="1:12" x14ac:dyDescent="0.25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</row>
  </sheetData>
  <mergeCells count="50">
    <mergeCell ref="H1:K1"/>
    <mergeCell ref="A45:H45"/>
    <mergeCell ref="A11:C11"/>
    <mergeCell ref="A2:K2"/>
    <mergeCell ref="A3:H3"/>
    <mergeCell ref="A4:C5"/>
    <mergeCell ref="E4:G4"/>
    <mergeCell ref="H4:H5"/>
    <mergeCell ref="A6:C6"/>
    <mergeCell ref="A7:C7"/>
    <mergeCell ref="A8:C8"/>
    <mergeCell ref="A9:C9"/>
    <mergeCell ref="A10:C10"/>
    <mergeCell ref="I22:L23"/>
    <mergeCell ref="A23:C23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B34:C34"/>
    <mergeCell ref="A35:C35"/>
    <mergeCell ref="A24:C24"/>
    <mergeCell ref="A25:C25"/>
    <mergeCell ref="A26:C26"/>
    <mergeCell ref="A27:C27"/>
    <mergeCell ref="A28:C28"/>
    <mergeCell ref="A29:C29"/>
    <mergeCell ref="A43:C43"/>
    <mergeCell ref="A44:C44"/>
    <mergeCell ref="E48:K48"/>
    <mergeCell ref="E51:K51"/>
    <mergeCell ref="D4:D5"/>
    <mergeCell ref="A42:C42"/>
    <mergeCell ref="A41:C41"/>
    <mergeCell ref="A39:C39"/>
    <mergeCell ref="A40:C40"/>
    <mergeCell ref="A36:C36"/>
    <mergeCell ref="A37:C37"/>
    <mergeCell ref="A38:C38"/>
    <mergeCell ref="B30:C30"/>
    <mergeCell ref="A31:C31"/>
    <mergeCell ref="A32:C32"/>
    <mergeCell ref="A33:C33"/>
  </mergeCells>
  <pageMargins left="0.19685039370078741" right="0.19685039370078741" top="0.31" bottom="0.2" header="0.31496062992125984" footer="0.2"/>
  <pageSetup paperSize="9" orientation="landscape" horizontalDpi="1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4"/>
  <sheetViews>
    <sheetView workbookViewId="0">
      <selection activeCell="K10" sqref="K10:K11"/>
    </sheetView>
  </sheetViews>
  <sheetFormatPr defaultColWidth="9.109375" defaultRowHeight="13.2" x14ac:dyDescent="0.25"/>
  <cols>
    <col min="1" max="1" width="37.88671875" style="1" customWidth="1"/>
    <col min="2" max="2" width="6.5546875" style="1" customWidth="1"/>
    <col min="3" max="3" width="37.88671875" style="1" hidden="1" customWidth="1"/>
    <col min="4" max="4" width="6.33203125" style="1" customWidth="1"/>
    <col min="5" max="5" width="14.33203125" style="1" customWidth="1"/>
    <col min="6" max="6" width="14.6640625" style="1" customWidth="1"/>
    <col min="7" max="7" width="15.44140625" style="1" customWidth="1"/>
    <col min="8" max="8" width="13.44140625" style="1" customWidth="1"/>
    <col min="9" max="9" width="17" style="1" customWidth="1"/>
    <col min="10" max="16384" width="9.109375" style="1"/>
  </cols>
  <sheetData>
    <row r="1" spans="1:9" x14ac:dyDescent="0.25">
      <c r="I1" s="50" t="s">
        <v>75</v>
      </c>
    </row>
    <row r="2" spans="1:9" ht="15.6" x14ac:dyDescent="0.25">
      <c r="A2" s="141" t="s">
        <v>60</v>
      </c>
      <c r="B2" s="141"/>
      <c r="C2" s="141"/>
      <c r="D2" s="141"/>
      <c r="E2" s="141"/>
      <c r="F2" s="141"/>
      <c r="G2" s="141"/>
      <c r="H2" s="141"/>
      <c r="I2" s="141"/>
    </row>
    <row r="3" spans="1:9" ht="13.8" x14ac:dyDescent="0.25">
      <c r="F3" s="42" t="s">
        <v>57</v>
      </c>
    </row>
    <row r="4" spans="1:9" s="3" customFormat="1" ht="39.6" x14ac:dyDescent="0.25">
      <c r="A4" s="144" t="s">
        <v>0</v>
      </c>
      <c r="B4" s="145"/>
      <c r="C4" s="146"/>
      <c r="D4" s="4" t="s">
        <v>1</v>
      </c>
      <c r="E4" s="45" t="s">
        <v>53</v>
      </c>
      <c r="F4" s="45" t="s">
        <v>54</v>
      </c>
      <c r="G4" s="45" t="s">
        <v>55</v>
      </c>
      <c r="H4" s="45" t="s">
        <v>56</v>
      </c>
      <c r="I4" s="4" t="s">
        <v>51</v>
      </c>
    </row>
    <row r="5" spans="1:9" x14ac:dyDescent="0.25">
      <c r="A5" s="147">
        <v>1</v>
      </c>
      <c r="B5" s="148"/>
      <c r="C5" s="149"/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</row>
    <row r="6" spans="1:9" x14ac:dyDescent="0.25">
      <c r="A6" s="115" t="s">
        <v>73</v>
      </c>
      <c r="B6" s="142"/>
      <c r="C6" s="143"/>
      <c r="D6" s="2"/>
      <c r="E6" s="6"/>
      <c r="F6" s="6"/>
      <c r="G6" s="6"/>
      <c r="H6" s="6"/>
      <c r="I6" s="6"/>
    </row>
    <row r="7" spans="1:9" ht="12.75" customHeight="1" x14ac:dyDescent="0.25">
      <c r="A7" s="78" t="s">
        <v>2</v>
      </c>
      <c r="B7" s="78"/>
      <c r="C7" s="78"/>
      <c r="D7" s="9"/>
      <c r="E7" s="18"/>
      <c r="F7" s="18"/>
      <c r="G7" s="25"/>
      <c r="H7" s="8"/>
      <c r="I7" s="8"/>
    </row>
    <row r="8" spans="1:9" x14ac:dyDescent="0.25">
      <c r="A8" s="135" t="s">
        <v>3</v>
      </c>
      <c r="B8" s="135"/>
      <c r="C8" s="135"/>
      <c r="D8" s="9" t="s">
        <v>50</v>
      </c>
      <c r="E8" s="7">
        <v>631587</v>
      </c>
      <c r="F8" s="11">
        <v>620000</v>
      </c>
      <c r="G8" s="11">
        <v>553970</v>
      </c>
      <c r="H8" s="11">
        <v>668000</v>
      </c>
      <c r="I8" s="21">
        <f>H8-G8</f>
        <v>114030</v>
      </c>
    </row>
    <row r="9" spans="1:9" x14ac:dyDescent="0.25">
      <c r="A9" s="135" t="s">
        <v>4</v>
      </c>
      <c r="B9" s="135"/>
      <c r="C9" s="135"/>
      <c r="D9" s="9" t="s">
        <v>50</v>
      </c>
      <c r="E9" s="7">
        <v>72030</v>
      </c>
      <c r="F9" s="11">
        <v>90720</v>
      </c>
      <c r="G9" s="11">
        <v>15750</v>
      </c>
      <c r="H9" s="11">
        <v>37800</v>
      </c>
      <c r="I9" s="21">
        <f t="shared" ref="I9:I59" si="0">H9-G9</f>
        <v>22050</v>
      </c>
    </row>
    <row r="10" spans="1:9" x14ac:dyDescent="0.25">
      <c r="A10" s="135" t="s">
        <v>5</v>
      </c>
      <c r="B10" s="135"/>
      <c r="C10" s="135"/>
      <c r="D10" s="9" t="s">
        <v>50</v>
      </c>
      <c r="E10" s="7">
        <v>6831.5</v>
      </c>
      <c r="F10" s="11">
        <v>3600</v>
      </c>
      <c r="G10" s="11">
        <v>5900</v>
      </c>
      <c r="H10" s="11">
        <v>5400</v>
      </c>
      <c r="I10" s="21">
        <f t="shared" si="0"/>
        <v>-500</v>
      </c>
    </row>
    <row r="11" spans="1:9" ht="19.5" customHeight="1" x14ac:dyDescent="0.25">
      <c r="A11" s="74" t="s">
        <v>6</v>
      </c>
      <c r="B11" s="74"/>
      <c r="C11" s="74"/>
      <c r="D11" s="9"/>
      <c r="E11" s="29">
        <f>SUM(E8:E10)</f>
        <v>710448.5</v>
      </c>
      <c r="F11" s="29">
        <f>SUM(F8:F10)</f>
        <v>714320</v>
      </c>
      <c r="G11" s="29">
        <f t="shared" ref="G11:I11" si="1">SUM(G8:G10)</f>
        <v>575620</v>
      </c>
      <c r="H11" s="29">
        <f t="shared" si="1"/>
        <v>711200</v>
      </c>
      <c r="I11" s="29">
        <f t="shared" si="1"/>
        <v>135580</v>
      </c>
    </row>
    <row r="12" spans="1:9" ht="12.75" customHeight="1" x14ac:dyDescent="0.25">
      <c r="A12" s="78" t="s">
        <v>7</v>
      </c>
      <c r="B12" s="78"/>
      <c r="C12" s="78"/>
      <c r="D12" s="9"/>
      <c r="E12" s="8"/>
      <c r="F12" s="14"/>
      <c r="G12" s="12"/>
      <c r="H12" s="22"/>
      <c r="I12" s="22"/>
    </row>
    <row r="13" spans="1:9" x14ac:dyDescent="0.25">
      <c r="A13" s="103" t="s">
        <v>8</v>
      </c>
      <c r="B13" s="104"/>
      <c r="C13" s="105"/>
      <c r="D13" s="9" t="s">
        <v>50</v>
      </c>
      <c r="E13" s="7">
        <v>317751.48</v>
      </c>
      <c r="F13" s="17">
        <v>450000</v>
      </c>
      <c r="G13" s="11">
        <v>329980</v>
      </c>
      <c r="H13" s="17">
        <v>516000</v>
      </c>
      <c r="I13" s="21">
        <f t="shared" si="0"/>
        <v>186020</v>
      </c>
    </row>
    <row r="14" spans="1:9" x14ac:dyDescent="0.25">
      <c r="A14" s="103" t="s">
        <v>9</v>
      </c>
      <c r="B14" s="104"/>
      <c r="C14" s="105"/>
      <c r="D14" s="9" t="s">
        <v>50</v>
      </c>
      <c r="E14" s="7">
        <v>0</v>
      </c>
      <c r="F14" s="17">
        <v>0</v>
      </c>
      <c r="G14" s="11">
        <v>0</v>
      </c>
      <c r="H14" s="17">
        <v>0</v>
      </c>
      <c r="I14" s="21">
        <f t="shared" si="0"/>
        <v>0</v>
      </c>
    </row>
    <row r="15" spans="1:9" x14ac:dyDescent="0.25">
      <c r="A15" s="103" t="s">
        <v>10</v>
      </c>
      <c r="B15" s="104"/>
      <c r="C15" s="105"/>
      <c r="D15" s="9" t="s">
        <v>50</v>
      </c>
      <c r="E15" s="7">
        <v>215381.56</v>
      </c>
      <c r="F15" s="17">
        <v>225360</v>
      </c>
      <c r="G15" s="11">
        <v>292846</v>
      </c>
      <c r="H15" s="17">
        <v>318000</v>
      </c>
      <c r="I15" s="21">
        <f t="shared" si="0"/>
        <v>25154</v>
      </c>
    </row>
    <row r="16" spans="1:9" x14ac:dyDescent="0.25">
      <c r="A16" s="106" t="s">
        <v>11</v>
      </c>
      <c r="B16" s="107"/>
      <c r="C16" s="108"/>
      <c r="D16" s="9" t="s">
        <v>50</v>
      </c>
      <c r="E16" s="7">
        <v>12499.08</v>
      </c>
      <c r="F16" s="15">
        <v>12492</v>
      </c>
      <c r="G16" s="11">
        <v>12492</v>
      </c>
      <c r="H16" s="15">
        <v>12492</v>
      </c>
      <c r="I16" s="21">
        <f t="shared" si="0"/>
        <v>0</v>
      </c>
    </row>
    <row r="17" spans="1:9" ht="15.75" customHeight="1" x14ac:dyDescent="0.25">
      <c r="A17" s="109" t="s">
        <v>12</v>
      </c>
      <c r="B17" s="110"/>
      <c r="C17" s="111"/>
      <c r="D17" s="9" t="s">
        <v>50</v>
      </c>
      <c r="E17" s="7">
        <v>69907.240000000005</v>
      </c>
      <c r="F17" s="17">
        <v>72000</v>
      </c>
      <c r="G17" s="11">
        <v>77500</v>
      </c>
      <c r="H17" s="17">
        <v>78000</v>
      </c>
      <c r="I17" s="21">
        <f t="shared" si="0"/>
        <v>500</v>
      </c>
    </row>
    <row r="18" spans="1:9" ht="15.75" customHeight="1" x14ac:dyDescent="0.25">
      <c r="A18" s="109" t="s">
        <v>13</v>
      </c>
      <c r="B18" s="110"/>
      <c r="C18" s="111"/>
      <c r="D18" s="9" t="s">
        <v>50</v>
      </c>
      <c r="E18" s="7">
        <v>213069.25</v>
      </c>
      <c r="F18" s="17">
        <v>120000</v>
      </c>
      <c r="G18" s="11">
        <v>626268.87</v>
      </c>
      <c r="H18" s="17">
        <v>0</v>
      </c>
      <c r="I18" s="21">
        <f t="shared" si="0"/>
        <v>-626268.87</v>
      </c>
    </row>
    <row r="19" spans="1:9" x14ac:dyDescent="0.25">
      <c r="A19" s="156" t="s">
        <v>14</v>
      </c>
      <c r="B19" s="157"/>
      <c r="C19" s="158"/>
      <c r="D19" s="9" t="s">
        <v>50</v>
      </c>
      <c r="E19" s="30">
        <f>SUM(E13:E18)</f>
        <v>828608.61</v>
      </c>
      <c r="F19" s="30">
        <f>SUM(F13:F18)</f>
        <v>879852</v>
      </c>
      <c r="G19" s="30">
        <f t="shared" ref="G19:I19" si="2">SUM(G13:G18)</f>
        <v>1339086.8700000001</v>
      </c>
      <c r="H19" s="30">
        <f t="shared" si="2"/>
        <v>924492</v>
      </c>
      <c r="I19" s="30">
        <f t="shared" si="2"/>
        <v>-414594.87</v>
      </c>
    </row>
    <row r="20" spans="1:9" ht="21.75" customHeight="1" x14ac:dyDescent="0.25">
      <c r="A20" s="160" t="s">
        <v>15</v>
      </c>
      <c r="B20" s="161"/>
      <c r="C20" s="162"/>
      <c r="D20" s="9" t="s">
        <v>50</v>
      </c>
      <c r="E20" s="7">
        <v>2405229.84</v>
      </c>
      <c r="F20" s="17">
        <v>0</v>
      </c>
      <c r="G20" s="11">
        <v>1147063.68</v>
      </c>
      <c r="H20" s="23">
        <v>0</v>
      </c>
      <c r="I20" s="21">
        <f t="shared" si="0"/>
        <v>-1147063.68</v>
      </c>
    </row>
    <row r="21" spans="1:9" x14ac:dyDescent="0.25">
      <c r="A21" s="160" t="s">
        <v>16</v>
      </c>
      <c r="B21" s="161"/>
      <c r="C21" s="162"/>
      <c r="D21" s="9" t="s">
        <v>50</v>
      </c>
      <c r="E21" s="7">
        <v>3594766.52</v>
      </c>
      <c r="F21" s="17">
        <v>0</v>
      </c>
      <c r="G21" s="11">
        <v>6609180</v>
      </c>
      <c r="H21" s="23">
        <v>0</v>
      </c>
      <c r="I21" s="21">
        <f t="shared" si="0"/>
        <v>-6609180</v>
      </c>
    </row>
    <row r="22" spans="1:9" x14ac:dyDescent="0.25">
      <c r="A22" s="74" t="s">
        <v>17</v>
      </c>
      <c r="B22" s="74"/>
      <c r="C22" s="74"/>
      <c r="D22" s="9"/>
      <c r="E22" s="29">
        <f>E11+E19</f>
        <v>1539057.1099999999</v>
      </c>
      <c r="F22" s="29">
        <f>F11+F19</f>
        <v>1594172</v>
      </c>
      <c r="G22" s="29">
        <f>G11+G19</f>
        <v>1914706.87</v>
      </c>
      <c r="H22" s="29">
        <f t="shared" ref="H22:I22" si="3">H11+H19</f>
        <v>1635692</v>
      </c>
      <c r="I22" s="29">
        <f t="shared" si="3"/>
        <v>-279014.87</v>
      </c>
    </row>
    <row r="23" spans="1:9" x14ac:dyDescent="0.25">
      <c r="A23" s="140" t="s">
        <v>18</v>
      </c>
      <c r="B23" s="140"/>
      <c r="C23" s="140"/>
      <c r="D23" s="9"/>
      <c r="E23" s="31">
        <f>E20+E21+E22</f>
        <v>7539053.4699999988</v>
      </c>
      <c r="F23" s="31">
        <f>F20+F21+F22</f>
        <v>1594172</v>
      </c>
      <c r="G23" s="31">
        <f t="shared" ref="G23:I23" si="4">G20+G21+G22</f>
        <v>9670950.5500000007</v>
      </c>
      <c r="H23" s="31">
        <f t="shared" si="4"/>
        <v>1635692</v>
      </c>
      <c r="I23" s="31">
        <f t="shared" si="4"/>
        <v>-8035258.5499999998</v>
      </c>
    </row>
    <row r="24" spans="1:9" x14ac:dyDescent="0.25">
      <c r="A24" s="115" t="s">
        <v>74</v>
      </c>
      <c r="B24" s="116"/>
      <c r="C24" s="117"/>
      <c r="D24" s="9" t="s">
        <v>50</v>
      </c>
      <c r="E24" s="19"/>
      <c r="F24" s="20"/>
      <c r="G24" s="20"/>
      <c r="H24" s="23"/>
      <c r="I24" s="21"/>
    </row>
    <row r="25" spans="1:9" x14ac:dyDescent="0.25">
      <c r="A25" s="118" t="s">
        <v>19</v>
      </c>
      <c r="B25" s="119"/>
      <c r="C25" s="120"/>
      <c r="D25" s="9"/>
      <c r="E25" s="14"/>
      <c r="F25" s="14"/>
      <c r="G25" s="12"/>
      <c r="H25" s="24"/>
      <c r="I25" s="22"/>
    </row>
    <row r="26" spans="1:9" ht="12.75" customHeight="1" x14ac:dyDescent="0.25">
      <c r="A26" s="121" t="s">
        <v>20</v>
      </c>
      <c r="B26" s="121"/>
      <c r="C26" s="121"/>
      <c r="D26" s="9" t="s">
        <v>50</v>
      </c>
      <c r="E26" s="10">
        <v>4547456.24</v>
      </c>
      <c r="F26" s="11">
        <v>5618883.2400000002</v>
      </c>
      <c r="G26" s="11">
        <v>4625220.47</v>
      </c>
      <c r="H26" s="11">
        <v>7970253.5999999996</v>
      </c>
      <c r="I26" s="21">
        <f t="shared" si="0"/>
        <v>3345033.13</v>
      </c>
    </row>
    <row r="27" spans="1:9" x14ac:dyDescent="0.25">
      <c r="A27" s="121" t="s">
        <v>21</v>
      </c>
      <c r="B27" s="121"/>
      <c r="C27" s="121"/>
      <c r="D27" s="9" t="s">
        <v>50</v>
      </c>
      <c r="E27" s="10">
        <v>17200</v>
      </c>
      <c r="F27" s="11">
        <v>0</v>
      </c>
      <c r="G27" s="11">
        <v>65373</v>
      </c>
      <c r="H27" s="11">
        <v>0</v>
      </c>
      <c r="I27" s="21">
        <f t="shared" si="0"/>
        <v>-65373</v>
      </c>
    </row>
    <row r="28" spans="1:9" x14ac:dyDescent="0.25">
      <c r="A28" s="102" t="s">
        <v>22</v>
      </c>
      <c r="B28" s="102"/>
      <c r="C28" s="102"/>
      <c r="D28" s="9" t="s">
        <v>50</v>
      </c>
      <c r="E28" s="10">
        <v>995932.15</v>
      </c>
      <c r="F28" s="11">
        <v>1236154.31</v>
      </c>
      <c r="G28" s="11">
        <v>1018210.15</v>
      </c>
      <c r="H28" s="11">
        <v>1753455.79</v>
      </c>
      <c r="I28" s="21">
        <f t="shared" si="0"/>
        <v>735245.64</v>
      </c>
    </row>
    <row r="29" spans="1:9" ht="18.75" customHeight="1" x14ac:dyDescent="0.25">
      <c r="A29" s="79" t="s">
        <v>6</v>
      </c>
      <c r="B29" s="79"/>
      <c r="C29" s="79"/>
      <c r="D29" s="9"/>
      <c r="E29" s="27">
        <f>SUM(E26:E28)</f>
        <v>5560588.3900000006</v>
      </c>
      <c r="F29" s="27">
        <f>SUM(F26:F28)</f>
        <v>6855037.5500000007</v>
      </c>
      <c r="G29" s="27">
        <f t="shared" ref="G29:I29" si="5">SUM(G26:G28)</f>
        <v>5708803.6200000001</v>
      </c>
      <c r="H29" s="27">
        <f t="shared" si="5"/>
        <v>9723709.3900000006</v>
      </c>
      <c r="I29" s="27">
        <f t="shared" si="5"/>
        <v>4014905.77</v>
      </c>
    </row>
    <row r="30" spans="1:9" x14ac:dyDescent="0.25">
      <c r="A30" s="99" t="s">
        <v>23</v>
      </c>
      <c r="B30" s="99"/>
      <c r="C30" s="99"/>
      <c r="D30" s="9"/>
      <c r="E30" s="12"/>
      <c r="F30" s="13"/>
      <c r="G30" s="12"/>
      <c r="H30" s="24"/>
      <c r="I30" s="22"/>
    </row>
    <row r="31" spans="1:9" ht="18" customHeight="1" x14ac:dyDescent="0.25">
      <c r="A31" s="100" t="s">
        <v>24</v>
      </c>
      <c r="B31" s="100"/>
      <c r="C31" s="100"/>
      <c r="D31" s="9" t="s">
        <v>50</v>
      </c>
      <c r="E31" s="10">
        <v>102594</v>
      </c>
      <c r="F31" s="11">
        <v>150000</v>
      </c>
      <c r="G31" s="11">
        <v>118800</v>
      </c>
      <c r="H31" s="11">
        <v>150000</v>
      </c>
      <c r="I31" s="21">
        <f t="shared" si="0"/>
        <v>31200</v>
      </c>
    </row>
    <row r="32" spans="1:9" ht="17.25" customHeight="1" x14ac:dyDescent="0.25">
      <c r="A32" s="100" t="s">
        <v>25</v>
      </c>
      <c r="B32" s="100"/>
      <c r="C32" s="100"/>
      <c r="D32" s="9" t="s">
        <v>50</v>
      </c>
      <c r="E32" s="10">
        <v>61165.11</v>
      </c>
      <c r="F32" s="11">
        <v>67200</v>
      </c>
      <c r="G32" s="11">
        <v>67200</v>
      </c>
      <c r="H32" s="11">
        <v>67200</v>
      </c>
      <c r="I32" s="21">
        <f t="shared" si="0"/>
        <v>0</v>
      </c>
    </row>
    <row r="33" spans="1:9" x14ac:dyDescent="0.25">
      <c r="A33" s="100" t="s">
        <v>26</v>
      </c>
      <c r="B33" s="100"/>
      <c r="C33" s="100"/>
      <c r="D33" s="9" t="s">
        <v>50</v>
      </c>
      <c r="E33" s="10">
        <v>0</v>
      </c>
      <c r="F33" s="11">
        <v>53809.08</v>
      </c>
      <c r="G33" s="11">
        <v>53809.08</v>
      </c>
      <c r="H33" s="11">
        <v>0</v>
      </c>
      <c r="I33" s="21">
        <f t="shared" si="0"/>
        <v>-53809.08</v>
      </c>
    </row>
    <row r="34" spans="1:9" x14ac:dyDescent="0.25">
      <c r="A34" s="137" t="s">
        <v>27</v>
      </c>
      <c r="B34" s="138"/>
      <c r="C34" s="139"/>
      <c r="D34" s="9" t="s">
        <v>50</v>
      </c>
      <c r="E34" s="10">
        <v>0</v>
      </c>
      <c r="F34" s="11">
        <v>49022.64</v>
      </c>
      <c r="G34" s="11">
        <v>49022.64</v>
      </c>
      <c r="H34" s="11">
        <v>0</v>
      </c>
      <c r="I34" s="21">
        <f t="shared" si="0"/>
        <v>-49022.64</v>
      </c>
    </row>
    <row r="35" spans="1:9" x14ac:dyDescent="0.25">
      <c r="A35" s="100" t="s">
        <v>28</v>
      </c>
      <c r="B35" s="100"/>
      <c r="C35" s="100"/>
      <c r="D35" s="9" t="s">
        <v>50</v>
      </c>
      <c r="E35" s="10">
        <v>9719.84</v>
      </c>
      <c r="F35" s="11">
        <v>20400</v>
      </c>
      <c r="G35" s="11">
        <v>25285</v>
      </c>
      <c r="H35" s="11">
        <v>32400</v>
      </c>
      <c r="I35" s="21">
        <f t="shared" si="0"/>
        <v>7115</v>
      </c>
    </row>
    <row r="36" spans="1:9" x14ac:dyDescent="0.25">
      <c r="A36" s="79" t="s">
        <v>6</v>
      </c>
      <c r="B36" s="79"/>
      <c r="C36" s="79"/>
      <c r="D36" s="9"/>
      <c r="E36" s="27">
        <f>SUM(E31:E35)</f>
        <v>173478.94999999998</v>
      </c>
      <c r="F36" s="27">
        <f>SUM(F31:F35)</f>
        <v>340431.72000000003</v>
      </c>
      <c r="G36" s="27">
        <f t="shared" ref="G36:I36" si="6">SUM(G31:G35)</f>
        <v>314116.72000000003</v>
      </c>
      <c r="H36" s="27">
        <f t="shared" si="6"/>
        <v>249600</v>
      </c>
      <c r="I36" s="27">
        <f t="shared" si="6"/>
        <v>-64516.72</v>
      </c>
    </row>
    <row r="37" spans="1:9" x14ac:dyDescent="0.25">
      <c r="A37" s="118" t="s">
        <v>29</v>
      </c>
      <c r="B37" s="119"/>
      <c r="C37" s="120"/>
      <c r="D37" s="9"/>
      <c r="E37" s="12"/>
      <c r="F37" s="14"/>
      <c r="G37" s="12"/>
      <c r="H37" s="24"/>
      <c r="I37" s="22"/>
    </row>
    <row r="38" spans="1:9" ht="12.75" customHeight="1" x14ac:dyDescent="0.25">
      <c r="A38" s="88" t="s">
        <v>59</v>
      </c>
      <c r="B38" s="89"/>
      <c r="C38" s="90"/>
      <c r="D38" s="9" t="s">
        <v>50</v>
      </c>
      <c r="E38" s="10">
        <v>1839058.57</v>
      </c>
      <c r="F38" s="15">
        <v>2343000</v>
      </c>
      <c r="G38" s="11">
        <v>3189712.07</v>
      </c>
      <c r="H38" s="15">
        <v>4695570</v>
      </c>
      <c r="I38" s="21">
        <f t="shared" si="0"/>
        <v>1505857.9300000002</v>
      </c>
    </row>
    <row r="39" spans="1:9" x14ac:dyDescent="0.25">
      <c r="A39" s="91" t="s">
        <v>30</v>
      </c>
      <c r="B39" s="92"/>
      <c r="C39" s="93"/>
      <c r="D39" s="9" t="s">
        <v>50</v>
      </c>
      <c r="E39" s="10">
        <v>22170.39</v>
      </c>
      <c r="F39" s="15">
        <v>18000</v>
      </c>
      <c r="G39" s="11">
        <v>11200</v>
      </c>
      <c r="H39" s="15">
        <v>11400</v>
      </c>
      <c r="I39" s="21">
        <f t="shared" si="0"/>
        <v>200</v>
      </c>
    </row>
    <row r="40" spans="1:9" x14ac:dyDescent="0.25">
      <c r="A40" s="79" t="s">
        <v>6</v>
      </c>
      <c r="B40" s="79"/>
      <c r="C40" s="79"/>
      <c r="D40" s="9"/>
      <c r="E40" s="29">
        <f>SUM(E38:E39)</f>
        <v>1861228.96</v>
      </c>
      <c r="F40" s="29">
        <f>SUM(F38:F39)</f>
        <v>2361000</v>
      </c>
      <c r="G40" s="29">
        <f t="shared" ref="G40:I40" si="7">SUM(G38:G39)</f>
        <v>3200912.07</v>
      </c>
      <c r="H40" s="29">
        <f t="shared" si="7"/>
        <v>4706970</v>
      </c>
      <c r="I40" s="29">
        <f t="shared" si="7"/>
        <v>1506057.9300000002</v>
      </c>
    </row>
    <row r="41" spans="1:9" x14ac:dyDescent="0.25">
      <c r="A41" s="118" t="s">
        <v>31</v>
      </c>
      <c r="B41" s="119"/>
      <c r="C41" s="120"/>
      <c r="D41" s="9"/>
      <c r="E41" s="12"/>
      <c r="F41" s="14"/>
      <c r="G41" s="12"/>
      <c r="H41" s="24"/>
      <c r="I41" s="22"/>
    </row>
    <row r="42" spans="1:9" ht="12.75" customHeight="1" x14ac:dyDescent="0.25">
      <c r="A42" s="96" t="s">
        <v>32</v>
      </c>
      <c r="B42" s="97"/>
      <c r="C42" s="98"/>
      <c r="D42" s="9" t="s">
        <v>50</v>
      </c>
      <c r="E42" s="10">
        <v>95358.8</v>
      </c>
      <c r="F42" s="15">
        <v>180000</v>
      </c>
      <c r="G42" s="11">
        <v>180000</v>
      </c>
      <c r="H42" s="15">
        <v>264000</v>
      </c>
      <c r="I42" s="21">
        <f t="shared" si="0"/>
        <v>84000</v>
      </c>
    </row>
    <row r="43" spans="1:9" x14ac:dyDescent="0.25">
      <c r="A43" s="96" t="s">
        <v>33</v>
      </c>
      <c r="B43" s="97"/>
      <c r="C43" s="98"/>
      <c r="D43" s="9" t="s">
        <v>50</v>
      </c>
      <c r="E43" s="10">
        <v>4892.5</v>
      </c>
      <c r="F43" s="15">
        <v>12000</v>
      </c>
      <c r="G43" s="11">
        <v>12000</v>
      </c>
      <c r="H43" s="15">
        <v>16000</v>
      </c>
      <c r="I43" s="21">
        <f t="shared" si="0"/>
        <v>4000</v>
      </c>
    </row>
    <row r="44" spans="1:9" x14ac:dyDescent="0.25">
      <c r="A44" s="79" t="s">
        <v>6</v>
      </c>
      <c r="B44" s="79"/>
      <c r="C44" s="79"/>
      <c r="D44" s="9"/>
      <c r="E44" s="29">
        <f>SUM(E42:E43)</f>
        <v>100251.3</v>
      </c>
      <c r="F44" s="29">
        <f>SUM(F42:F43)</f>
        <v>192000</v>
      </c>
      <c r="G44" s="29">
        <f>SUM(G42:G43)</f>
        <v>192000</v>
      </c>
      <c r="H44" s="29">
        <f>SUM(H42:H43)</f>
        <v>280000</v>
      </c>
      <c r="I44" s="29">
        <f>SUM(I42:I43)</f>
        <v>88000</v>
      </c>
    </row>
    <row r="45" spans="1:9" x14ac:dyDescent="0.25">
      <c r="A45" s="80" t="s">
        <v>34</v>
      </c>
      <c r="B45" s="81"/>
      <c r="C45" s="82"/>
      <c r="D45" s="9"/>
      <c r="E45" s="12"/>
      <c r="F45" s="14"/>
      <c r="G45" s="12"/>
      <c r="H45" s="24"/>
      <c r="I45" s="22"/>
    </row>
    <row r="46" spans="1:9" ht="12.75" customHeight="1" x14ac:dyDescent="0.25">
      <c r="A46" s="135" t="s">
        <v>35</v>
      </c>
      <c r="B46" s="135"/>
      <c r="C46" s="135"/>
      <c r="D46" s="9" t="s">
        <v>50</v>
      </c>
      <c r="E46" s="10">
        <v>130349.19</v>
      </c>
      <c r="F46" s="15">
        <v>288000</v>
      </c>
      <c r="G46" s="11">
        <v>75000</v>
      </c>
      <c r="H46" s="15">
        <v>282000</v>
      </c>
      <c r="I46" s="21">
        <f t="shared" si="0"/>
        <v>207000</v>
      </c>
    </row>
    <row r="47" spans="1:9" x14ac:dyDescent="0.25">
      <c r="A47" s="103" t="s">
        <v>36</v>
      </c>
      <c r="B47" s="104"/>
      <c r="C47" s="105"/>
      <c r="D47" s="9" t="s">
        <v>50</v>
      </c>
      <c r="E47" s="10">
        <v>0</v>
      </c>
      <c r="F47" s="15">
        <v>0</v>
      </c>
      <c r="G47" s="11">
        <v>0</v>
      </c>
      <c r="H47" s="15">
        <v>0</v>
      </c>
      <c r="I47" s="21">
        <f t="shared" si="0"/>
        <v>0</v>
      </c>
    </row>
    <row r="48" spans="1:9" x14ac:dyDescent="0.25">
      <c r="A48" s="135" t="s">
        <v>37</v>
      </c>
      <c r="B48" s="135"/>
      <c r="C48" s="135"/>
      <c r="D48" s="9" t="s">
        <v>50</v>
      </c>
      <c r="E48" s="10">
        <v>16742.22</v>
      </c>
      <c r="F48" s="15">
        <v>324000</v>
      </c>
      <c r="G48" s="11">
        <v>120000</v>
      </c>
      <c r="H48" s="15">
        <v>318000</v>
      </c>
      <c r="I48" s="21">
        <f t="shared" si="0"/>
        <v>198000</v>
      </c>
    </row>
    <row r="49" spans="1:10" x14ac:dyDescent="0.25">
      <c r="A49" s="135" t="s">
        <v>38</v>
      </c>
      <c r="B49" s="135"/>
      <c r="C49" s="135"/>
      <c r="D49" s="9" t="s">
        <v>50</v>
      </c>
      <c r="E49" s="10">
        <v>5896.8</v>
      </c>
      <c r="F49" s="15">
        <v>18000</v>
      </c>
      <c r="G49" s="11">
        <v>9500</v>
      </c>
      <c r="H49" s="15">
        <v>21600</v>
      </c>
      <c r="I49" s="21">
        <f t="shared" si="0"/>
        <v>12100</v>
      </c>
    </row>
    <row r="50" spans="1:10" x14ac:dyDescent="0.25">
      <c r="A50" s="150" t="s">
        <v>39</v>
      </c>
      <c r="B50" s="150"/>
      <c r="C50" s="150"/>
      <c r="D50" s="9" t="s">
        <v>50</v>
      </c>
      <c r="E50" s="10">
        <v>9371.9500000000007</v>
      </c>
      <c r="F50" s="15">
        <v>28800</v>
      </c>
      <c r="G50" s="11">
        <v>16800</v>
      </c>
      <c r="H50" s="15">
        <v>29400</v>
      </c>
      <c r="I50" s="21">
        <f t="shared" si="0"/>
        <v>12600</v>
      </c>
    </row>
    <row r="51" spans="1:10" x14ac:dyDescent="0.25">
      <c r="A51" s="74" t="s">
        <v>6</v>
      </c>
      <c r="B51" s="74"/>
      <c r="C51" s="74"/>
      <c r="D51" s="9"/>
      <c r="E51" s="29">
        <f>SUM(E46:E50)</f>
        <v>162360.16</v>
      </c>
      <c r="F51" s="29">
        <f>SUM(F46:F50)</f>
        <v>658800</v>
      </c>
      <c r="G51" s="29">
        <f t="shared" ref="G51:I51" si="8">SUM(G46:G50)</f>
        <v>221300</v>
      </c>
      <c r="H51" s="29">
        <f t="shared" si="8"/>
        <v>651000</v>
      </c>
      <c r="I51" s="29">
        <f t="shared" si="8"/>
        <v>429700</v>
      </c>
    </row>
    <row r="52" spans="1:10" x14ac:dyDescent="0.25">
      <c r="A52" s="78" t="s">
        <v>40</v>
      </c>
      <c r="B52" s="78"/>
      <c r="C52" s="78"/>
      <c r="D52" s="9"/>
      <c r="E52" s="12"/>
      <c r="F52" s="14"/>
      <c r="G52" s="12"/>
      <c r="H52" s="24"/>
      <c r="I52" s="22"/>
    </row>
    <row r="53" spans="1:10" ht="12.75" customHeight="1" x14ac:dyDescent="0.25">
      <c r="A53" s="159" t="s">
        <v>41</v>
      </c>
      <c r="B53" s="159"/>
      <c r="C53" s="159"/>
      <c r="D53" s="9" t="s">
        <v>50</v>
      </c>
      <c r="E53" s="10">
        <v>6679.47</v>
      </c>
      <c r="F53" s="15">
        <v>6720</v>
      </c>
      <c r="G53" s="11">
        <v>6720</v>
      </c>
      <c r="H53" s="15">
        <v>7800</v>
      </c>
      <c r="I53" s="21">
        <f t="shared" si="0"/>
        <v>1080</v>
      </c>
    </row>
    <row r="54" spans="1:10" x14ac:dyDescent="0.25">
      <c r="A54" s="135" t="s">
        <v>42</v>
      </c>
      <c r="B54" s="135"/>
      <c r="C54" s="135"/>
      <c r="D54" s="9" t="s">
        <v>50</v>
      </c>
      <c r="E54" s="10">
        <v>38400</v>
      </c>
      <c r="F54" s="15">
        <v>38400</v>
      </c>
      <c r="G54" s="11">
        <v>38400</v>
      </c>
      <c r="H54" s="15">
        <v>38400</v>
      </c>
      <c r="I54" s="21">
        <f t="shared" si="0"/>
        <v>0</v>
      </c>
    </row>
    <row r="55" spans="1:10" x14ac:dyDescent="0.25">
      <c r="A55" s="135" t="s">
        <v>43</v>
      </c>
      <c r="B55" s="135"/>
      <c r="C55" s="135"/>
      <c r="D55" s="9" t="s">
        <v>50</v>
      </c>
      <c r="E55" s="10">
        <v>17434</v>
      </c>
      <c r="F55" s="15">
        <v>6600</v>
      </c>
      <c r="G55" s="11">
        <v>8100</v>
      </c>
      <c r="H55" s="15">
        <v>9600</v>
      </c>
      <c r="I55" s="21">
        <f t="shared" si="0"/>
        <v>1500</v>
      </c>
    </row>
    <row r="56" spans="1:10" x14ac:dyDescent="0.25">
      <c r="A56" s="96" t="s">
        <v>44</v>
      </c>
      <c r="B56" s="97"/>
      <c r="C56" s="98"/>
      <c r="D56" s="9" t="s">
        <v>50</v>
      </c>
      <c r="E56" s="10">
        <v>14391.09</v>
      </c>
      <c r="F56" s="11">
        <v>19800</v>
      </c>
      <c r="G56" s="11">
        <v>16500</v>
      </c>
      <c r="H56" s="11">
        <v>19560</v>
      </c>
      <c r="I56" s="21">
        <f t="shared" si="0"/>
        <v>3060</v>
      </c>
    </row>
    <row r="57" spans="1:10" x14ac:dyDescent="0.25">
      <c r="A57" s="150" t="s">
        <v>45</v>
      </c>
      <c r="B57" s="150"/>
      <c r="C57" s="150"/>
      <c r="D57" s="9" t="s">
        <v>50</v>
      </c>
      <c r="E57" s="10">
        <v>33313</v>
      </c>
      <c r="F57" s="15">
        <v>30100</v>
      </c>
      <c r="G57" s="11">
        <v>39000</v>
      </c>
      <c r="H57" s="15">
        <v>52100</v>
      </c>
      <c r="I57" s="21">
        <f t="shared" si="0"/>
        <v>13100</v>
      </c>
    </row>
    <row r="58" spans="1:10" x14ac:dyDescent="0.25">
      <c r="A58" s="151" t="s">
        <v>46</v>
      </c>
      <c r="B58" s="152"/>
      <c r="C58" s="153"/>
      <c r="D58" s="9" t="s">
        <v>50</v>
      </c>
      <c r="E58" s="10">
        <v>24262.560000000001</v>
      </c>
      <c r="F58" s="16">
        <v>25000</v>
      </c>
      <c r="G58" s="11">
        <v>25000</v>
      </c>
      <c r="H58" s="16">
        <v>25000</v>
      </c>
      <c r="I58" s="21">
        <f t="shared" si="0"/>
        <v>0</v>
      </c>
    </row>
    <row r="59" spans="1:10" x14ac:dyDescent="0.25">
      <c r="A59" s="103" t="s">
        <v>47</v>
      </c>
      <c r="B59" s="154"/>
      <c r="C59" s="155"/>
      <c r="D59" s="9" t="s">
        <v>50</v>
      </c>
      <c r="E59" s="10">
        <v>17190.900000000001</v>
      </c>
      <c r="F59" s="15">
        <v>60000</v>
      </c>
      <c r="G59" s="11">
        <v>25000</v>
      </c>
      <c r="H59" s="15">
        <v>66000</v>
      </c>
      <c r="I59" s="21">
        <f t="shared" si="0"/>
        <v>41000</v>
      </c>
      <c r="J59" s="32"/>
    </row>
    <row r="60" spans="1:10" x14ac:dyDescent="0.25">
      <c r="A60" s="74" t="s">
        <v>6</v>
      </c>
      <c r="B60" s="74"/>
      <c r="C60" s="74"/>
      <c r="D60" s="9"/>
      <c r="E60" s="29">
        <f>SUM(E53:E59)</f>
        <v>151671.01999999999</v>
      </c>
      <c r="F60" s="29">
        <f>SUM(F53:F59)</f>
        <v>186620</v>
      </c>
      <c r="G60" s="29">
        <f t="shared" ref="G60:I60" si="9">SUM(G53:G59)</f>
        <v>158720</v>
      </c>
      <c r="H60" s="29">
        <f t="shared" si="9"/>
        <v>218460</v>
      </c>
      <c r="I60" s="29">
        <f t="shared" si="9"/>
        <v>59740</v>
      </c>
    </row>
    <row r="61" spans="1:10" x14ac:dyDescent="0.25">
      <c r="A61" s="69" t="s">
        <v>48</v>
      </c>
      <c r="B61" s="69"/>
      <c r="C61" s="69"/>
      <c r="D61" s="9"/>
      <c r="E61" s="31">
        <f>E29+E36+E40+E44+E51+E60</f>
        <v>8009578.7800000003</v>
      </c>
      <c r="F61" s="31">
        <f>F29+F36+F40+F44+F51+F60</f>
        <v>10593889.27</v>
      </c>
      <c r="G61" s="31">
        <f t="shared" ref="G61:I61" si="10">G29+G36+G40+G44+G51+G60</f>
        <v>9795852.4100000001</v>
      </c>
      <c r="H61" s="31">
        <f t="shared" si="10"/>
        <v>15829739.390000001</v>
      </c>
      <c r="I61" s="31">
        <f t="shared" si="10"/>
        <v>6033886.9800000004</v>
      </c>
    </row>
    <row r="62" spans="1:10" x14ac:dyDescent="0.25">
      <c r="A62" s="70" t="s">
        <v>49</v>
      </c>
      <c r="B62" s="70"/>
      <c r="C62" s="70"/>
      <c r="D62" s="9" t="s">
        <v>50</v>
      </c>
      <c r="E62" s="17">
        <f>E23-E61</f>
        <v>-470525.31000000145</v>
      </c>
      <c r="F62" s="17">
        <f>F23-F61</f>
        <v>-8999717.2699999996</v>
      </c>
      <c r="G62" s="17">
        <f t="shared" ref="G62:I62" si="11">G23-G61</f>
        <v>-124901.8599999994</v>
      </c>
      <c r="H62" s="17">
        <f t="shared" si="11"/>
        <v>-14194047.390000001</v>
      </c>
      <c r="I62" s="17">
        <f t="shared" si="11"/>
        <v>-14069145.530000001</v>
      </c>
    </row>
    <row r="64" spans="1:10" x14ac:dyDescent="0.25">
      <c r="A64" s="1" t="s">
        <v>61</v>
      </c>
      <c r="H64" s="1" t="s">
        <v>52</v>
      </c>
    </row>
  </sheetData>
  <mergeCells count="60">
    <mergeCell ref="A19:C19"/>
    <mergeCell ref="A31:C31"/>
    <mergeCell ref="A53:C53"/>
    <mergeCell ref="A48:C48"/>
    <mergeCell ref="A46:C46"/>
    <mergeCell ref="A50:C50"/>
    <mergeCell ref="A47:C47"/>
    <mergeCell ref="A37:C37"/>
    <mergeCell ref="A42:C42"/>
    <mergeCell ref="A41:C41"/>
    <mergeCell ref="A49:C49"/>
    <mergeCell ref="A38:C38"/>
    <mergeCell ref="A39:C39"/>
    <mergeCell ref="A40:C40"/>
    <mergeCell ref="A20:C20"/>
    <mergeCell ref="A21:C21"/>
    <mergeCell ref="A62:C62"/>
    <mergeCell ref="A55:C55"/>
    <mergeCell ref="A56:C56"/>
    <mergeCell ref="A57:C57"/>
    <mergeCell ref="A58:C58"/>
    <mergeCell ref="A59:C59"/>
    <mergeCell ref="A60:C60"/>
    <mergeCell ref="A61:C61"/>
    <mergeCell ref="A2:I2"/>
    <mergeCell ref="A6:C6"/>
    <mergeCell ref="A4:C4"/>
    <mergeCell ref="A5:C5"/>
    <mergeCell ref="A7:C7"/>
    <mergeCell ref="A12:C12"/>
    <mergeCell ref="A8:C8"/>
    <mergeCell ref="A9:C9"/>
    <mergeCell ref="A18:C18"/>
    <mergeCell ref="A11:C11"/>
    <mergeCell ref="A10:C10"/>
    <mergeCell ref="A17:C17"/>
    <mergeCell ref="A13:C13"/>
    <mergeCell ref="A14:C14"/>
    <mergeCell ref="A15:C15"/>
    <mergeCell ref="A16:C16"/>
    <mergeCell ref="A54:C54"/>
    <mergeCell ref="A51:C51"/>
    <mergeCell ref="A52:C52"/>
    <mergeCell ref="A43:C43"/>
    <mergeCell ref="A44:C44"/>
    <mergeCell ref="A45:C45"/>
    <mergeCell ref="A22:C22"/>
    <mergeCell ref="A23:C23"/>
    <mergeCell ref="A27:C27"/>
    <mergeCell ref="A25:C25"/>
    <mergeCell ref="A26:C26"/>
    <mergeCell ref="A30:C30"/>
    <mergeCell ref="A24:C24"/>
    <mergeCell ref="A34:C34"/>
    <mergeCell ref="A35:C35"/>
    <mergeCell ref="A36:C36"/>
    <mergeCell ref="A29:C29"/>
    <mergeCell ref="A28:C28"/>
    <mergeCell ref="A32:C32"/>
    <mergeCell ref="A33:C33"/>
  </mergeCells>
  <phoneticPr fontId="0" type="noConversion"/>
  <pageMargins left="0.7" right="0.7" top="0.3" bottom="0.48" header="0.3" footer="0.3"/>
  <pageSetup paperSize="9" scale="95" orientation="landscape" horizont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8"/>
  <sheetViews>
    <sheetView workbookViewId="0">
      <selection activeCell="E20" sqref="E20"/>
    </sheetView>
  </sheetViews>
  <sheetFormatPr defaultColWidth="9.109375" defaultRowHeight="13.2" x14ac:dyDescent="0.25"/>
  <cols>
    <col min="1" max="1" width="23.109375" style="1" customWidth="1"/>
    <col min="2" max="2" width="5.6640625" style="1" customWidth="1"/>
    <col min="3" max="3" width="4" style="1" customWidth="1"/>
    <col min="4" max="4" width="19" style="1" customWidth="1"/>
    <col min="5" max="5" width="19.5546875" style="1" customWidth="1"/>
    <col min="6" max="6" width="19.109375" style="1" customWidth="1"/>
    <col min="7" max="7" width="21.6640625" style="1" customWidth="1"/>
    <col min="8" max="10" width="7.6640625" style="1" customWidth="1"/>
    <col min="11" max="16384" width="9.109375" style="1"/>
  </cols>
  <sheetData>
    <row r="1" spans="1:12" x14ac:dyDescent="0.25">
      <c r="F1" s="163" t="s">
        <v>76</v>
      </c>
      <c r="G1" s="163"/>
    </row>
    <row r="2" spans="1:12" ht="15.75" customHeight="1" x14ac:dyDescent="0.25">
      <c r="A2" s="122" t="s">
        <v>63</v>
      </c>
      <c r="B2" s="122"/>
      <c r="C2" s="122"/>
      <c r="D2" s="122"/>
      <c r="E2" s="122"/>
      <c r="F2" s="122"/>
      <c r="G2" s="122"/>
      <c r="H2" s="122"/>
      <c r="I2" s="122"/>
      <c r="J2" s="122"/>
    </row>
    <row r="3" spans="1:12" x14ac:dyDescent="0.25">
      <c r="A3" s="123" t="s">
        <v>62</v>
      </c>
      <c r="B3" s="123"/>
      <c r="C3" s="123"/>
      <c r="D3" s="123"/>
      <c r="E3" s="123"/>
      <c r="F3" s="123"/>
      <c r="G3" s="123"/>
      <c r="H3" s="46"/>
      <c r="I3" s="46"/>
      <c r="J3" s="46"/>
      <c r="K3" s="33"/>
    </row>
    <row r="4" spans="1:12" x14ac:dyDescent="0.25">
      <c r="A4" s="124" t="s">
        <v>64</v>
      </c>
      <c r="B4" s="125"/>
      <c r="C4" s="126"/>
      <c r="D4" s="130" t="s">
        <v>67</v>
      </c>
      <c r="E4" s="131"/>
      <c r="F4" s="132"/>
      <c r="G4" s="133" t="s">
        <v>72</v>
      </c>
      <c r="H4" s="33"/>
      <c r="I4" s="33"/>
      <c r="J4" s="33"/>
      <c r="K4" s="33"/>
    </row>
    <row r="5" spans="1:12" x14ac:dyDescent="0.25">
      <c r="A5" s="127"/>
      <c r="B5" s="128"/>
      <c r="C5" s="129"/>
      <c r="D5" s="34" t="s">
        <v>69</v>
      </c>
      <c r="E5" s="34" t="s">
        <v>70</v>
      </c>
      <c r="F5" s="34" t="s">
        <v>71</v>
      </c>
      <c r="G5" s="134"/>
      <c r="H5" s="33"/>
      <c r="I5" s="33"/>
      <c r="J5" s="33"/>
      <c r="K5" s="33"/>
    </row>
    <row r="6" spans="1:12" x14ac:dyDescent="0.25">
      <c r="A6" s="78" t="s">
        <v>2</v>
      </c>
      <c r="B6" s="78"/>
      <c r="C6" s="78"/>
      <c r="D6" s="25"/>
      <c r="E6" s="25"/>
      <c r="F6" s="25"/>
      <c r="G6" s="25"/>
      <c r="H6" s="33"/>
      <c r="I6" s="33"/>
      <c r="J6" s="33"/>
      <c r="K6" s="33"/>
    </row>
    <row r="7" spans="1:12" x14ac:dyDescent="0.25">
      <c r="A7" s="135" t="s">
        <v>3</v>
      </c>
      <c r="B7" s="135"/>
      <c r="C7" s="135"/>
      <c r="D7" s="35">
        <v>668000</v>
      </c>
      <c r="E7" s="35">
        <v>850600</v>
      </c>
      <c r="F7" s="35">
        <v>1020000</v>
      </c>
      <c r="G7" s="26">
        <f>SUM(D7:F7)</f>
        <v>2538600</v>
      </c>
      <c r="H7" s="33"/>
      <c r="I7" s="33"/>
      <c r="J7" s="33"/>
      <c r="K7" s="33"/>
    </row>
    <row r="8" spans="1:12" x14ac:dyDescent="0.25">
      <c r="A8" s="135" t="s">
        <v>4</v>
      </c>
      <c r="B8" s="135"/>
      <c r="C8" s="135"/>
      <c r="D8" s="35">
        <v>37800</v>
      </c>
      <c r="E8" s="35">
        <v>45360</v>
      </c>
      <c r="F8" s="35">
        <v>54432</v>
      </c>
      <c r="G8" s="26">
        <f>SUM(D8:F8)</f>
        <v>137592</v>
      </c>
      <c r="H8" s="33"/>
      <c r="I8" s="33"/>
      <c r="J8" s="33"/>
      <c r="K8" s="33"/>
    </row>
    <row r="9" spans="1:12" x14ac:dyDescent="0.25">
      <c r="A9" s="135" t="s">
        <v>5</v>
      </c>
      <c r="B9" s="135"/>
      <c r="C9" s="135"/>
      <c r="D9" s="35">
        <v>5400</v>
      </c>
      <c r="E9" s="35">
        <v>6480</v>
      </c>
      <c r="F9" s="35">
        <v>7776</v>
      </c>
      <c r="G9" s="26">
        <f>SUM(D9:F9)</f>
        <v>19656</v>
      </c>
      <c r="H9" s="33"/>
      <c r="I9" s="33"/>
      <c r="J9" s="33"/>
      <c r="K9" s="33"/>
    </row>
    <row r="10" spans="1:12" x14ac:dyDescent="0.25">
      <c r="A10" s="74" t="s">
        <v>6</v>
      </c>
      <c r="B10" s="74"/>
      <c r="C10" s="74"/>
      <c r="D10" s="29">
        <f t="shared" ref="D10:F10" si="0">SUM(D7:D9)</f>
        <v>711200</v>
      </c>
      <c r="E10" s="29">
        <f t="shared" si="0"/>
        <v>902440</v>
      </c>
      <c r="F10" s="29">
        <f t="shared" si="0"/>
        <v>1082208</v>
      </c>
      <c r="G10" s="27">
        <f>SUM(D10:F10)</f>
        <v>2695848</v>
      </c>
      <c r="H10" s="33"/>
      <c r="I10" s="33"/>
      <c r="J10" s="33"/>
      <c r="K10" s="33"/>
    </row>
    <row r="11" spans="1:12" x14ac:dyDescent="0.25">
      <c r="A11" s="78" t="s">
        <v>7</v>
      </c>
      <c r="B11" s="78"/>
      <c r="C11" s="78"/>
      <c r="D11" s="36"/>
      <c r="E11" s="36"/>
      <c r="F11" s="36"/>
      <c r="G11" s="36"/>
      <c r="H11" s="33"/>
      <c r="I11" s="33"/>
      <c r="J11" s="33"/>
      <c r="K11" s="33"/>
    </row>
    <row r="12" spans="1:12" x14ac:dyDescent="0.25">
      <c r="A12" s="103" t="s">
        <v>8</v>
      </c>
      <c r="B12" s="104"/>
      <c r="C12" s="105"/>
      <c r="D12" s="16">
        <v>516000</v>
      </c>
      <c r="E12" s="16">
        <v>567600</v>
      </c>
      <c r="F12" s="16">
        <v>624360</v>
      </c>
      <c r="G12" s="17">
        <f>SUM(D12:F12)</f>
        <v>1707960</v>
      </c>
      <c r="H12" s="33"/>
      <c r="I12" s="33"/>
      <c r="J12" s="33"/>
      <c r="K12" s="33"/>
    </row>
    <row r="13" spans="1:12" x14ac:dyDescent="0.25">
      <c r="A13" s="103" t="s">
        <v>9</v>
      </c>
      <c r="B13" s="104"/>
      <c r="C13" s="105"/>
      <c r="D13" s="16">
        <v>0</v>
      </c>
      <c r="E13" s="16">
        <v>15000</v>
      </c>
      <c r="F13" s="16">
        <v>25000</v>
      </c>
      <c r="G13" s="17">
        <f>SUM(D13:F13)</f>
        <v>40000</v>
      </c>
      <c r="H13" s="33"/>
      <c r="I13" s="33"/>
      <c r="J13" s="33"/>
      <c r="K13" s="33"/>
    </row>
    <row r="14" spans="1:12" x14ac:dyDescent="0.25">
      <c r="A14" s="103" t="s">
        <v>10</v>
      </c>
      <c r="B14" s="104"/>
      <c r="C14" s="105"/>
      <c r="D14" s="16">
        <v>318000</v>
      </c>
      <c r="E14" s="16">
        <v>349800</v>
      </c>
      <c r="F14" s="16">
        <v>384780</v>
      </c>
      <c r="G14" s="17">
        <f>SUM(D14:F14)</f>
        <v>1052580</v>
      </c>
      <c r="H14" s="33"/>
      <c r="I14" s="33"/>
      <c r="J14" s="33"/>
      <c r="K14" s="33"/>
      <c r="L14" s="1" t="s">
        <v>68</v>
      </c>
    </row>
    <row r="15" spans="1:12" x14ac:dyDescent="0.25">
      <c r="A15" s="106" t="s">
        <v>11</v>
      </c>
      <c r="B15" s="107"/>
      <c r="C15" s="108"/>
      <c r="D15" s="16">
        <v>12492</v>
      </c>
      <c r="E15" s="16">
        <v>14500</v>
      </c>
      <c r="F15" s="16">
        <v>16500</v>
      </c>
      <c r="G15" s="17">
        <f>SUM(D15:F15)</f>
        <v>43492</v>
      </c>
      <c r="H15" s="33"/>
      <c r="I15" s="33"/>
      <c r="J15" s="33"/>
      <c r="K15" s="33"/>
    </row>
    <row r="16" spans="1:12" x14ac:dyDescent="0.25">
      <c r="A16" s="109" t="s">
        <v>12</v>
      </c>
      <c r="B16" s="110"/>
      <c r="C16" s="111"/>
      <c r="D16" s="16">
        <v>78000</v>
      </c>
      <c r="E16" s="16">
        <v>85800</v>
      </c>
      <c r="F16" s="16">
        <v>94380</v>
      </c>
      <c r="G16" s="17">
        <f>SUM(D16:F16)</f>
        <v>258180</v>
      </c>
      <c r="H16" s="33"/>
      <c r="I16" s="33"/>
      <c r="J16" s="33"/>
      <c r="K16" s="33"/>
    </row>
    <row r="17" spans="1:11" x14ac:dyDescent="0.25">
      <c r="A17" s="112" t="s">
        <v>6</v>
      </c>
      <c r="B17" s="113"/>
      <c r="C17" s="114"/>
      <c r="D17" s="49">
        <f t="shared" ref="D17:G17" si="1">SUM(D12:D16)</f>
        <v>924492</v>
      </c>
      <c r="E17" s="49">
        <f t="shared" si="1"/>
        <v>1032700</v>
      </c>
      <c r="F17" s="49">
        <f t="shared" si="1"/>
        <v>1145020</v>
      </c>
      <c r="G17" s="49">
        <f t="shared" si="1"/>
        <v>3102212</v>
      </c>
      <c r="H17" s="33"/>
      <c r="I17" s="33"/>
      <c r="J17" s="33"/>
      <c r="K17" s="33"/>
    </row>
    <row r="18" spans="1:11" x14ac:dyDescent="0.25">
      <c r="A18" s="74" t="s">
        <v>17</v>
      </c>
      <c r="B18" s="74"/>
      <c r="C18" s="74"/>
      <c r="D18" s="29">
        <f t="shared" ref="D18:G18" si="2">D10+D17</f>
        <v>1635692</v>
      </c>
      <c r="E18" s="29">
        <f t="shared" si="2"/>
        <v>1935140</v>
      </c>
      <c r="F18" s="29">
        <f t="shared" si="2"/>
        <v>2227228</v>
      </c>
      <c r="G18" s="29">
        <f t="shared" si="2"/>
        <v>5798060</v>
      </c>
      <c r="H18" s="33"/>
      <c r="I18" s="33"/>
      <c r="J18" s="33"/>
      <c r="K18" s="33"/>
    </row>
    <row r="19" spans="1:11" x14ac:dyDescent="0.25">
      <c r="A19" s="69" t="s">
        <v>18</v>
      </c>
      <c r="B19" s="69"/>
      <c r="C19" s="69"/>
      <c r="D19" s="31">
        <f>SUM(D18:D18)</f>
        <v>1635692</v>
      </c>
      <c r="E19" s="31">
        <f>SUM(E18:E18)</f>
        <v>1935140</v>
      </c>
      <c r="F19" s="31">
        <f>SUM(F18:F18)</f>
        <v>2227228</v>
      </c>
      <c r="G19" s="31">
        <f>SUM(G18:G18)</f>
        <v>5798060</v>
      </c>
      <c r="H19" s="33"/>
      <c r="I19" s="33"/>
      <c r="J19" s="33"/>
      <c r="K19" s="33"/>
    </row>
    <row r="20" spans="1:11" ht="23.25" customHeight="1" x14ac:dyDescent="0.25">
      <c r="A20" s="115" t="s">
        <v>65</v>
      </c>
      <c r="B20" s="116"/>
      <c r="C20" s="117"/>
      <c r="D20" s="34" t="s">
        <v>69</v>
      </c>
      <c r="E20" s="34" t="s">
        <v>70</v>
      </c>
      <c r="F20" s="34" t="s">
        <v>71</v>
      </c>
      <c r="G20" s="47" t="s">
        <v>72</v>
      </c>
      <c r="H20" s="33"/>
      <c r="I20" s="33"/>
      <c r="J20" s="33"/>
      <c r="K20" s="33"/>
    </row>
    <row r="21" spans="1:11" ht="13.8" x14ac:dyDescent="0.3">
      <c r="A21" s="118" t="s">
        <v>19</v>
      </c>
      <c r="B21" s="119"/>
      <c r="C21" s="120"/>
      <c r="D21" s="36"/>
      <c r="E21" s="36"/>
      <c r="F21" s="36"/>
      <c r="G21" s="48"/>
      <c r="H21" s="33"/>
      <c r="I21" s="33"/>
      <c r="J21" s="33"/>
      <c r="K21" s="33"/>
    </row>
    <row r="22" spans="1:11" x14ac:dyDescent="0.25">
      <c r="A22" s="121" t="s">
        <v>20</v>
      </c>
      <c r="B22" s="121"/>
      <c r="C22" s="121"/>
      <c r="D22" s="35">
        <v>7970253.5999999996</v>
      </c>
      <c r="E22" s="35">
        <v>9699748</v>
      </c>
      <c r="F22" s="35">
        <v>10710150</v>
      </c>
      <c r="G22" s="11">
        <f>SUM(D22:F22)</f>
        <v>28380151.600000001</v>
      </c>
      <c r="H22" s="164"/>
      <c r="I22" s="165"/>
      <c r="J22" s="165"/>
      <c r="K22" s="165"/>
    </row>
    <row r="23" spans="1:11" x14ac:dyDescent="0.25">
      <c r="A23" s="121" t="s">
        <v>21</v>
      </c>
      <c r="B23" s="121"/>
      <c r="C23" s="121"/>
      <c r="D23" s="35">
        <v>0</v>
      </c>
      <c r="E23" s="35">
        <v>0</v>
      </c>
      <c r="F23" s="35">
        <v>0</v>
      </c>
      <c r="G23" s="11">
        <f>SUM(D23:F23)</f>
        <v>0</v>
      </c>
      <c r="H23" s="164"/>
      <c r="I23" s="165"/>
      <c r="J23" s="165"/>
      <c r="K23" s="165"/>
    </row>
    <row r="24" spans="1:11" x14ac:dyDescent="0.25">
      <c r="A24" s="102" t="s">
        <v>22</v>
      </c>
      <c r="B24" s="102"/>
      <c r="C24" s="102"/>
      <c r="D24" s="35">
        <v>1753455.79</v>
      </c>
      <c r="E24" s="35">
        <v>2133944</v>
      </c>
      <c r="F24" s="35">
        <v>2356233</v>
      </c>
      <c r="G24" s="11">
        <f>SUM(D24:F24)</f>
        <v>6243632.79</v>
      </c>
      <c r="H24" s="164"/>
      <c r="I24" s="165"/>
      <c r="J24" s="165"/>
      <c r="K24" s="165"/>
    </row>
    <row r="25" spans="1:11" x14ac:dyDescent="0.25">
      <c r="A25" s="79" t="s">
        <v>6</v>
      </c>
      <c r="B25" s="79"/>
      <c r="C25" s="79"/>
      <c r="D25" s="27">
        <f t="shared" ref="D25:G25" si="3">SUM(D22:D24)</f>
        <v>9723709.3900000006</v>
      </c>
      <c r="E25" s="27">
        <f t="shared" si="3"/>
        <v>11833692</v>
      </c>
      <c r="F25" s="27">
        <f t="shared" si="3"/>
        <v>13066383</v>
      </c>
      <c r="G25" s="27">
        <f t="shared" si="3"/>
        <v>34623784.390000001</v>
      </c>
      <c r="H25" s="33"/>
      <c r="I25" s="33"/>
      <c r="J25" s="33"/>
      <c r="K25" s="33"/>
    </row>
    <row r="26" spans="1:11" x14ac:dyDescent="0.25">
      <c r="A26" s="99" t="s">
        <v>23</v>
      </c>
      <c r="B26" s="99"/>
      <c r="C26" s="99"/>
      <c r="D26" s="13"/>
      <c r="E26" s="13"/>
      <c r="F26" s="13"/>
      <c r="G26" s="13"/>
      <c r="H26" s="33"/>
      <c r="I26" s="33"/>
      <c r="J26" s="33"/>
      <c r="K26" s="33"/>
    </row>
    <row r="27" spans="1:11" x14ac:dyDescent="0.25">
      <c r="A27" s="100" t="s">
        <v>24</v>
      </c>
      <c r="B27" s="100"/>
      <c r="C27" s="100"/>
      <c r="D27" s="35">
        <v>150000</v>
      </c>
      <c r="E27" s="35">
        <v>172116</v>
      </c>
      <c r="F27" s="35">
        <v>185836</v>
      </c>
      <c r="G27" s="26">
        <f>SUM(D27:F27)</f>
        <v>507952</v>
      </c>
      <c r="H27" s="37"/>
      <c r="I27" s="33"/>
      <c r="J27" s="33"/>
      <c r="K27" s="33"/>
    </row>
    <row r="28" spans="1:11" x14ac:dyDescent="0.25">
      <c r="A28" s="100" t="s">
        <v>25</v>
      </c>
      <c r="B28" s="100"/>
      <c r="C28" s="100"/>
      <c r="D28" s="35">
        <v>67200</v>
      </c>
      <c r="E28" s="35">
        <v>67200</v>
      </c>
      <c r="F28" s="35">
        <v>67200</v>
      </c>
      <c r="G28" s="26">
        <f>SUM(D28:F28)</f>
        <v>201600</v>
      </c>
      <c r="H28" s="33"/>
      <c r="I28" s="33"/>
      <c r="J28" s="33"/>
      <c r="K28" s="33"/>
    </row>
    <row r="29" spans="1:11" x14ac:dyDescent="0.25">
      <c r="A29" s="100" t="s">
        <v>28</v>
      </c>
      <c r="B29" s="100"/>
      <c r="C29" s="100"/>
      <c r="D29" s="35">
        <v>32400</v>
      </c>
      <c r="E29" s="35">
        <v>35640</v>
      </c>
      <c r="F29" s="35">
        <v>39204</v>
      </c>
      <c r="G29" s="26">
        <f>SUM(D29:F29)</f>
        <v>107244</v>
      </c>
      <c r="H29" s="33"/>
      <c r="I29" s="33"/>
      <c r="J29" s="33"/>
      <c r="K29" s="33"/>
    </row>
    <row r="30" spans="1:11" x14ac:dyDescent="0.25">
      <c r="A30" s="79" t="s">
        <v>6</v>
      </c>
      <c r="B30" s="79"/>
      <c r="C30" s="79"/>
      <c r="D30" s="27">
        <f t="shared" ref="D30:G30" si="4">SUM(D27:D29)</f>
        <v>249600</v>
      </c>
      <c r="E30" s="27">
        <f t="shared" si="4"/>
        <v>274956</v>
      </c>
      <c r="F30" s="27">
        <f t="shared" si="4"/>
        <v>292240</v>
      </c>
      <c r="G30" s="27">
        <f t="shared" si="4"/>
        <v>816796</v>
      </c>
      <c r="H30" s="33"/>
      <c r="I30" s="33"/>
      <c r="J30" s="33"/>
      <c r="K30" s="33"/>
    </row>
    <row r="31" spans="1:11" x14ac:dyDescent="0.25">
      <c r="A31" s="38" t="s">
        <v>29</v>
      </c>
      <c r="B31" s="86"/>
      <c r="C31" s="87"/>
      <c r="D31" s="36"/>
      <c r="E31" s="36"/>
      <c r="F31" s="36"/>
      <c r="G31" s="36"/>
      <c r="H31" s="33"/>
      <c r="I31" s="33"/>
      <c r="J31" s="33"/>
      <c r="K31" s="33"/>
    </row>
    <row r="32" spans="1:11" x14ac:dyDescent="0.25">
      <c r="A32" s="88" t="s">
        <v>58</v>
      </c>
      <c r="B32" s="89"/>
      <c r="C32" s="90"/>
      <c r="D32" s="35">
        <v>4695570</v>
      </c>
      <c r="E32" s="35">
        <v>5785470</v>
      </c>
      <c r="F32" s="35">
        <v>6942564</v>
      </c>
      <c r="G32" s="39">
        <f>SUM(D32:F32)</f>
        <v>17423604</v>
      </c>
      <c r="H32" s="33"/>
      <c r="I32" s="33"/>
      <c r="J32" s="33"/>
      <c r="K32" s="33"/>
    </row>
    <row r="33" spans="1:11" x14ac:dyDescent="0.25">
      <c r="A33" s="91" t="s">
        <v>30</v>
      </c>
      <c r="B33" s="92"/>
      <c r="C33" s="93"/>
      <c r="D33" s="35">
        <v>11400</v>
      </c>
      <c r="E33" s="35">
        <v>15400</v>
      </c>
      <c r="F33" s="35">
        <v>17800</v>
      </c>
      <c r="G33" s="39">
        <f>SUM(D33:F33)</f>
        <v>44600</v>
      </c>
      <c r="H33" s="33"/>
      <c r="I33" s="33"/>
      <c r="J33" s="33"/>
      <c r="K33" s="33"/>
    </row>
    <row r="34" spans="1:11" x14ac:dyDescent="0.25">
      <c r="A34" s="79" t="s">
        <v>6</v>
      </c>
      <c r="B34" s="79"/>
      <c r="C34" s="79"/>
      <c r="D34" s="27">
        <f t="shared" ref="D34:G34" si="5">SUM(D32:D33)</f>
        <v>4706970</v>
      </c>
      <c r="E34" s="27">
        <f t="shared" si="5"/>
        <v>5800870</v>
      </c>
      <c r="F34" s="27">
        <f t="shared" si="5"/>
        <v>6960364</v>
      </c>
      <c r="G34" s="27">
        <f t="shared" si="5"/>
        <v>17468204</v>
      </c>
      <c r="H34" s="33"/>
      <c r="I34" s="33"/>
      <c r="J34" s="33"/>
      <c r="K34" s="33"/>
    </row>
    <row r="35" spans="1:11" x14ac:dyDescent="0.25">
      <c r="A35" s="38" t="s">
        <v>31</v>
      </c>
      <c r="B35" s="94"/>
      <c r="C35" s="95"/>
      <c r="D35" s="14"/>
      <c r="E35" s="14"/>
      <c r="F35" s="14"/>
      <c r="G35" s="14"/>
      <c r="H35" s="33"/>
      <c r="I35" s="33"/>
      <c r="J35" s="33"/>
      <c r="K35" s="33"/>
    </row>
    <row r="36" spans="1:11" ht="23.25" customHeight="1" x14ac:dyDescent="0.25">
      <c r="A36" s="96" t="s">
        <v>32</v>
      </c>
      <c r="B36" s="97"/>
      <c r="C36" s="98"/>
      <c r="D36" s="35">
        <v>264000</v>
      </c>
      <c r="E36" s="35">
        <v>316800</v>
      </c>
      <c r="F36" s="35">
        <v>380160</v>
      </c>
      <c r="G36" s="15">
        <f>SUM(D36:F36)</f>
        <v>960960</v>
      </c>
      <c r="H36" s="33"/>
      <c r="I36" s="33"/>
      <c r="J36" s="33"/>
      <c r="K36" s="33"/>
    </row>
    <row r="37" spans="1:11" x14ac:dyDescent="0.25">
      <c r="A37" s="96" t="s">
        <v>33</v>
      </c>
      <c r="B37" s="97"/>
      <c r="C37" s="98"/>
      <c r="D37" s="16">
        <v>16000</v>
      </c>
      <c r="E37" s="16">
        <v>25000</v>
      </c>
      <c r="F37" s="16">
        <v>25000</v>
      </c>
      <c r="G37" s="15">
        <f>SUM(D37:F37)</f>
        <v>66000</v>
      </c>
      <c r="H37" s="40"/>
      <c r="I37" s="33"/>
      <c r="J37" s="33"/>
      <c r="K37" s="33"/>
    </row>
    <row r="38" spans="1:11" x14ac:dyDescent="0.25">
      <c r="A38" s="79" t="s">
        <v>6</v>
      </c>
      <c r="B38" s="79"/>
      <c r="C38" s="79"/>
      <c r="D38" s="27">
        <f t="shared" ref="D38:G38" si="6">SUM(D36:D37)</f>
        <v>280000</v>
      </c>
      <c r="E38" s="27">
        <f t="shared" si="6"/>
        <v>341800</v>
      </c>
      <c r="F38" s="27">
        <f t="shared" si="6"/>
        <v>405160</v>
      </c>
      <c r="G38" s="27">
        <f t="shared" si="6"/>
        <v>1026960</v>
      </c>
      <c r="H38" s="33"/>
      <c r="I38" s="33"/>
      <c r="J38" s="33"/>
      <c r="K38" s="33"/>
    </row>
    <row r="39" spans="1:11" x14ac:dyDescent="0.25">
      <c r="A39" s="80" t="s">
        <v>34</v>
      </c>
      <c r="B39" s="81"/>
      <c r="C39" s="82"/>
      <c r="D39" s="14"/>
      <c r="E39" s="14"/>
      <c r="F39" s="14"/>
      <c r="G39" s="14"/>
      <c r="H39" s="33"/>
      <c r="I39" s="33"/>
      <c r="J39" s="33"/>
      <c r="K39" s="33"/>
    </row>
    <row r="40" spans="1:11" x14ac:dyDescent="0.25">
      <c r="A40" s="135" t="s">
        <v>35</v>
      </c>
      <c r="B40" s="135"/>
      <c r="C40" s="135"/>
      <c r="D40" s="35">
        <v>282000</v>
      </c>
      <c r="E40" s="35">
        <v>345000</v>
      </c>
      <c r="F40" s="35">
        <v>345000</v>
      </c>
      <c r="G40" s="15">
        <f>SUM(D40:F40)</f>
        <v>972000</v>
      </c>
      <c r="H40" s="33"/>
      <c r="I40" s="33"/>
      <c r="J40" s="33"/>
      <c r="K40" s="33"/>
    </row>
    <row r="41" spans="1:11" x14ac:dyDescent="0.25">
      <c r="A41" s="103" t="s">
        <v>36</v>
      </c>
      <c r="B41" s="104"/>
      <c r="C41" s="105"/>
      <c r="D41" s="35">
        <v>0</v>
      </c>
      <c r="E41" s="35">
        <v>0</v>
      </c>
      <c r="F41" s="35">
        <v>0</v>
      </c>
      <c r="G41" s="15">
        <f>SUM(D41:F41)</f>
        <v>0</v>
      </c>
      <c r="H41" s="33"/>
      <c r="I41" s="33"/>
      <c r="J41" s="33"/>
      <c r="K41" s="33"/>
    </row>
    <row r="42" spans="1:11" x14ac:dyDescent="0.25">
      <c r="A42" s="135" t="s">
        <v>37</v>
      </c>
      <c r="B42" s="135"/>
      <c r="C42" s="135"/>
      <c r="D42" s="35">
        <v>318000</v>
      </c>
      <c r="E42" s="35">
        <v>370000</v>
      </c>
      <c r="F42" s="35">
        <v>370000</v>
      </c>
      <c r="G42" s="15">
        <f>SUM(D42:F42)</f>
        <v>1058000</v>
      </c>
      <c r="H42" s="33"/>
      <c r="I42" s="33"/>
      <c r="J42" s="33"/>
      <c r="K42" s="33"/>
    </row>
    <row r="43" spans="1:11" x14ac:dyDescent="0.25">
      <c r="A43" s="135" t="s">
        <v>38</v>
      </c>
      <c r="B43" s="135"/>
      <c r="C43" s="135"/>
      <c r="D43" s="35">
        <v>21600</v>
      </c>
      <c r="E43" s="35">
        <v>30000</v>
      </c>
      <c r="F43" s="35">
        <v>30000</v>
      </c>
      <c r="G43" s="15">
        <f>SUM(D43:F43)</f>
        <v>81600</v>
      </c>
      <c r="H43" s="33"/>
      <c r="I43" s="33"/>
      <c r="J43" s="33"/>
      <c r="K43" s="33"/>
    </row>
    <row r="44" spans="1:11" x14ac:dyDescent="0.25">
      <c r="A44" s="150" t="s">
        <v>39</v>
      </c>
      <c r="B44" s="150"/>
      <c r="C44" s="150"/>
      <c r="D44" s="35">
        <v>29400</v>
      </c>
      <c r="E44" s="35">
        <v>35000</v>
      </c>
      <c r="F44" s="35">
        <v>35000</v>
      </c>
      <c r="G44" s="15">
        <f>SUM(D44:F44)</f>
        <v>99400</v>
      </c>
      <c r="H44" s="33"/>
      <c r="I44" s="33"/>
      <c r="J44" s="33"/>
      <c r="K44" s="33"/>
    </row>
    <row r="45" spans="1:11" x14ac:dyDescent="0.25">
      <c r="A45" s="74" t="s">
        <v>6</v>
      </c>
      <c r="B45" s="74"/>
      <c r="C45" s="74"/>
      <c r="D45" s="27">
        <f t="shared" ref="D45:G45" si="7">SUM(D40:D44)</f>
        <v>651000</v>
      </c>
      <c r="E45" s="27">
        <f t="shared" si="7"/>
        <v>780000</v>
      </c>
      <c r="F45" s="27">
        <f t="shared" si="7"/>
        <v>780000</v>
      </c>
      <c r="G45" s="27">
        <f t="shared" si="7"/>
        <v>2211000</v>
      </c>
      <c r="H45" s="33"/>
      <c r="I45" s="33"/>
      <c r="J45" s="33"/>
      <c r="K45" s="33"/>
    </row>
    <row r="46" spans="1:11" x14ac:dyDescent="0.25">
      <c r="A46" s="78" t="s">
        <v>40</v>
      </c>
      <c r="B46" s="78"/>
      <c r="C46" s="78"/>
      <c r="D46" s="14"/>
      <c r="E46" s="14"/>
      <c r="F46" s="14"/>
      <c r="G46" s="14"/>
      <c r="H46" s="33"/>
      <c r="I46" s="33"/>
      <c r="J46" s="33"/>
      <c r="K46" s="33"/>
    </row>
    <row r="47" spans="1:11" x14ac:dyDescent="0.25">
      <c r="A47" s="159" t="s">
        <v>41</v>
      </c>
      <c r="B47" s="159"/>
      <c r="C47" s="159"/>
      <c r="D47" s="11">
        <v>7800</v>
      </c>
      <c r="E47" s="11">
        <v>7800</v>
      </c>
      <c r="F47" s="11">
        <v>7800</v>
      </c>
      <c r="G47" s="15">
        <f t="shared" ref="G47:G53" si="8">SUM(D47:F47)</f>
        <v>23400</v>
      </c>
      <c r="H47" s="33"/>
      <c r="I47" s="33"/>
      <c r="J47" s="33"/>
      <c r="K47" s="33"/>
    </row>
    <row r="48" spans="1:11" x14ac:dyDescent="0.25">
      <c r="A48" s="135" t="s">
        <v>42</v>
      </c>
      <c r="B48" s="135"/>
      <c r="C48" s="135"/>
      <c r="D48" s="11">
        <v>38400</v>
      </c>
      <c r="E48" s="11">
        <v>38400</v>
      </c>
      <c r="F48" s="11">
        <v>38400</v>
      </c>
      <c r="G48" s="15">
        <f t="shared" si="8"/>
        <v>115200</v>
      </c>
      <c r="H48" s="33"/>
      <c r="I48" s="33"/>
      <c r="J48" s="33"/>
      <c r="K48" s="33"/>
    </row>
    <row r="49" spans="1:11" x14ac:dyDescent="0.25">
      <c r="A49" s="135" t="s">
        <v>43</v>
      </c>
      <c r="B49" s="135"/>
      <c r="C49" s="135"/>
      <c r="D49" s="11">
        <v>9600</v>
      </c>
      <c r="E49" s="11">
        <v>10800</v>
      </c>
      <c r="F49" s="11">
        <v>11800</v>
      </c>
      <c r="G49" s="15">
        <f t="shared" si="8"/>
        <v>32200</v>
      </c>
      <c r="H49" s="33"/>
      <c r="I49" s="33"/>
      <c r="J49" s="33"/>
      <c r="K49" s="33"/>
    </row>
    <row r="50" spans="1:11" x14ac:dyDescent="0.25">
      <c r="A50" s="96" t="s">
        <v>44</v>
      </c>
      <c r="B50" s="97"/>
      <c r="C50" s="98"/>
      <c r="D50" s="11">
        <v>19560</v>
      </c>
      <c r="E50" s="11">
        <v>21200</v>
      </c>
      <c r="F50" s="11">
        <v>21200</v>
      </c>
      <c r="G50" s="15">
        <f t="shared" si="8"/>
        <v>61960</v>
      </c>
      <c r="H50" s="33"/>
      <c r="I50" s="33"/>
      <c r="J50" s="33"/>
      <c r="K50" s="33"/>
    </row>
    <row r="51" spans="1:11" ht="15" customHeight="1" x14ac:dyDescent="0.25">
      <c r="A51" s="150" t="s">
        <v>45</v>
      </c>
      <c r="B51" s="150"/>
      <c r="C51" s="150"/>
      <c r="D51" s="16">
        <v>52100</v>
      </c>
      <c r="E51" s="16">
        <v>59000</v>
      </c>
      <c r="F51" s="16">
        <v>65000</v>
      </c>
      <c r="G51" s="15">
        <f t="shared" si="8"/>
        <v>176100</v>
      </c>
      <c r="H51" s="33"/>
      <c r="I51" s="33"/>
      <c r="J51" s="33"/>
      <c r="K51" s="33"/>
    </row>
    <row r="52" spans="1:11" x14ac:dyDescent="0.25">
      <c r="A52" s="151" t="s">
        <v>46</v>
      </c>
      <c r="B52" s="152"/>
      <c r="C52" s="153"/>
      <c r="D52" s="16">
        <v>25000</v>
      </c>
      <c r="E52" s="16">
        <v>35000</v>
      </c>
      <c r="F52" s="16">
        <v>35000</v>
      </c>
      <c r="G52" s="15">
        <f t="shared" si="8"/>
        <v>95000</v>
      </c>
      <c r="H52" s="33"/>
      <c r="I52" s="33"/>
      <c r="J52" s="33"/>
      <c r="K52" s="33"/>
    </row>
    <row r="53" spans="1:11" x14ac:dyDescent="0.25">
      <c r="A53" s="103" t="s">
        <v>47</v>
      </c>
      <c r="B53" s="154"/>
      <c r="C53" s="155"/>
      <c r="D53" s="11">
        <v>66000</v>
      </c>
      <c r="E53" s="11">
        <v>70000</v>
      </c>
      <c r="F53" s="11">
        <v>70000</v>
      </c>
      <c r="G53" s="15">
        <f t="shared" si="8"/>
        <v>206000</v>
      </c>
      <c r="H53" s="33"/>
      <c r="I53" s="33"/>
      <c r="J53" s="33"/>
      <c r="K53" s="33"/>
    </row>
    <row r="54" spans="1:11" x14ac:dyDescent="0.25">
      <c r="A54" s="74" t="s">
        <v>6</v>
      </c>
      <c r="B54" s="74"/>
      <c r="C54" s="74"/>
      <c r="D54" s="27">
        <f t="shared" ref="D54:G54" si="9">SUM(D47:D53)</f>
        <v>218460</v>
      </c>
      <c r="E54" s="27">
        <f t="shared" si="9"/>
        <v>242200</v>
      </c>
      <c r="F54" s="27">
        <f t="shared" si="9"/>
        <v>249200</v>
      </c>
      <c r="G54" s="27">
        <f t="shared" si="9"/>
        <v>709860</v>
      </c>
      <c r="H54" s="33"/>
      <c r="I54" s="33"/>
      <c r="J54" s="33"/>
      <c r="K54" s="33"/>
    </row>
    <row r="55" spans="1:11" x14ac:dyDescent="0.25">
      <c r="A55" s="69" t="s">
        <v>48</v>
      </c>
      <c r="B55" s="69"/>
      <c r="C55" s="69"/>
      <c r="D55" s="44">
        <f t="shared" ref="D55:G55" si="10">SUM(D25+D30+D34+D38+D45+D54)</f>
        <v>15829739.390000001</v>
      </c>
      <c r="E55" s="44">
        <f t="shared" si="10"/>
        <v>19273518</v>
      </c>
      <c r="F55" s="44">
        <f t="shared" si="10"/>
        <v>21753347</v>
      </c>
      <c r="G55" s="28">
        <f t="shared" si="10"/>
        <v>56856604.390000001</v>
      </c>
      <c r="H55" s="33"/>
      <c r="I55" s="33"/>
      <c r="J55" s="33"/>
      <c r="K55" s="33"/>
    </row>
    <row r="56" spans="1:11" x14ac:dyDescent="0.25">
      <c r="A56" s="70" t="s">
        <v>66</v>
      </c>
      <c r="B56" s="70"/>
      <c r="C56" s="70"/>
      <c r="D56" s="43">
        <f t="shared" ref="D56:G56" si="11">D19-D55</f>
        <v>-14194047.390000001</v>
      </c>
      <c r="E56" s="43">
        <f t="shared" si="11"/>
        <v>-17338378</v>
      </c>
      <c r="F56" s="43">
        <f t="shared" si="11"/>
        <v>-19526119</v>
      </c>
      <c r="G56" s="43">
        <f t="shared" si="11"/>
        <v>-51058544.390000001</v>
      </c>
      <c r="H56" s="33"/>
      <c r="I56" s="33"/>
      <c r="J56" s="33"/>
      <c r="K56" s="33"/>
    </row>
    <row r="57" spans="1:11" x14ac:dyDescent="0.25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</row>
    <row r="58" spans="1:11" x14ac:dyDescent="0.25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</row>
    <row r="59" spans="1:11" x14ac:dyDescent="0.25">
      <c r="A59" s="33"/>
      <c r="B59" s="33"/>
      <c r="C59" s="33"/>
      <c r="D59" s="71"/>
      <c r="E59" s="71"/>
      <c r="F59" s="71"/>
      <c r="G59" s="71"/>
      <c r="H59" s="71"/>
      <c r="I59" s="71"/>
      <c r="J59" s="71"/>
      <c r="K59" s="33"/>
    </row>
    <row r="60" spans="1:11" x14ac:dyDescent="0.25">
      <c r="A60" s="33"/>
      <c r="B60" s="33"/>
      <c r="C60" s="33"/>
      <c r="D60" s="41"/>
      <c r="E60" s="41"/>
      <c r="F60" s="41"/>
      <c r="G60" s="41"/>
      <c r="H60" s="41"/>
      <c r="I60" s="41"/>
      <c r="J60" s="41"/>
      <c r="K60" s="33"/>
    </row>
    <row r="61" spans="1:11" x14ac:dyDescent="0.25">
      <c r="A61" s="33"/>
      <c r="B61" s="33"/>
      <c r="C61" s="33"/>
      <c r="D61" s="41"/>
      <c r="E61" s="41"/>
      <c r="F61" s="41"/>
      <c r="G61" s="41"/>
      <c r="H61" s="41"/>
      <c r="I61" s="41"/>
      <c r="J61" s="41"/>
      <c r="K61" s="33"/>
    </row>
    <row r="62" spans="1:11" x14ac:dyDescent="0.25">
      <c r="A62" s="33"/>
      <c r="B62" s="33"/>
      <c r="C62" s="33"/>
      <c r="D62" s="71"/>
      <c r="E62" s="71"/>
      <c r="F62" s="71"/>
      <c r="G62" s="71"/>
      <c r="H62" s="71"/>
      <c r="I62" s="71"/>
      <c r="J62" s="71"/>
      <c r="K62" s="33"/>
    </row>
    <row r="63" spans="1:11" x14ac:dyDescent="0.25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</row>
    <row r="64" spans="1:11" x14ac:dyDescent="0.25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</row>
    <row r="65" spans="1:11" x14ac:dyDescent="0.25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</row>
    <row r="66" spans="1:11" x14ac:dyDescent="0.25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</row>
    <row r="67" spans="1:11" x14ac:dyDescent="0.25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</row>
    <row r="68" spans="1:11" x14ac:dyDescent="0.25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</row>
  </sheetData>
  <mergeCells count="60">
    <mergeCell ref="D59:J59"/>
    <mergeCell ref="D62:J62"/>
    <mergeCell ref="D4:F4"/>
    <mergeCell ref="G4:G5"/>
    <mergeCell ref="A4:C5"/>
    <mergeCell ref="A51:C51"/>
    <mergeCell ref="A52:C52"/>
    <mergeCell ref="A53:C53"/>
    <mergeCell ref="A54:C54"/>
    <mergeCell ref="A55:C55"/>
    <mergeCell ref="A56:C56"/>
    <mergeCell ref="A45:C45"/>
    <mergeCell ref="A46:C46"/>
    <mergeCell ref="A47:C47"/>
    <mergeCell ref="A48:C48"/>
    <mergeCell ref="A49:C49"/>
    <mergeCell ref="A50:C50"/>
    <mergeCell ref="A39:C39"/>
    <mergeCell ref="A40:C40"/>
    <mergeCell ref="A41:C41"/>
    <mergeCell ref="A42:C42"/>
    <mergeCell ref="A43:C43"/>
    <mergeCell ref="A44:C44"/>
    <mergeCell ref="H22:K24"/>
    <mergeCell ref="A23:C23"/>
    <mergeCell ref="A24:C24"/>
    <mergeCell ref="A25:C25"/>
    <mergeCell ref="A38:C38"/>
    <mergeCell ref="A27:C27"/>
    <mergeCell ref="A28:C28"/>
    <mergeCell ref="A29:C29"/>
    <mergeCell ref="A30:C30"/>
    <mergeCell ref="B31:C31"/>
    <mergeCell ref="A32:C32"/>
    <mergeCell ref="A33:C33"/>
    <mergeCell ref="A34:C34"/>
    <mergeCell ref="B35:C35"/>
    <mergeCell ref="A36:C36"/>
    <mergeCell ref="A37:C37"/>
    <mergeCell ref="A26:C26"/>
    <mergeCell ref="A18:C18"/>
    <mergeCell ref="A19:C19"/>
    <mergeCell ref="A20:C20"/>
    <mergeCell ref="A21:C21"/>
    <mergeCell ref="A22:C22"/>
    <mergeCell ref="F1:G1"/>
    <mergeCell ref="A2:J2"/>
    <mergeCell ref="A3:G3"/>
    <mergeCell ref="A17:C17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</mergeCells>
  <pageMargins left="0.19685039370078741" right="0.19685039370078741" top="0.31" bottom="0.2" header="0.31496062992125984" footer="0.2"/>
  <pageSetup paperSize="9" orientation="landscape" horizontalDpi="1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 </vt:lpstr>
      <vt:lpstr>дод 2</vt:lpstr>
      <vt:lpstr>дод 3 (23-24г)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Антон Геннадиевич Молибога</cp:lastModifiedBy>
  <cp:lastPrinted>2021-11-05T06:54:20Z</cp:lastPrinted>
  <dcterms:created xsi:type="dcterms:W3CDTF">2020-11-03T08:06:58Z</dcterms:created>
  <dcterms:modified xsi:type="dcterms:W3CDTF">2022-02-08T17:28:36Z</dcterms:modified>
</cp:coreProperties>
</file>