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65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'Лист1'!$A$1:$Q$128</definedName>
  </definedNames>
  <calcPr fullCalcOnLoad="1"/>
</workbook>
</file>

<file path=xl/sharedStrings.xml><?xml version="1.0" encoding="utf-8"?>
<sst xmlns="http://schemas.openxmlformats.org/spreadsheetml/2006/main" count="208" uniqueCount="195">
  <si>
    <t>Спеціальний фонд</t>
  </si>
  <si>
    <t>0100</t>
  </si>
  <si>
    <t>1000</t>
  </si>
  <si>
    <t>2000</t>
  </si>
  <si>
    <t>3000</t>
  </si>
  <si>
    <t>4000</t>
  </si>
  <si>
    <t>6000</t>
  </si>
  <si>
    <t>3123</t>
  </si>
  <si>
    <t>3160</t>
  </si>
  <si>
    <t>3180</t>
  </si>
  <si>
    <t>3192</t>
  </si>
  <si>
    <t>Забезпечення діяльності інших закладів у сфері соціального захисту і соціального забезпечення</t>
  </si>
  <si>
    <t>3241</t>
  </si>
  <si>
    <t>Інші субвенції з місцевого бюджету</t>
  </si>
  <si>
    <t>3112</t>
  </si>
  <si>
    <t>3050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</si>
  <si>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</si>
  <si>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</si>
  <si>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3090</t>
  </si>
  <si>
    <t>Найменування доходів і видатків відповідно до бюджетної класифікації</t>
  </si>
  <si>
    <t xml:space="preserve"> Коди бюджетної класифікації</t>
  </si>
  <si>
    <t>Загальний фонд</t>
  </si>
  <si>
    <t>Всього</t>
  </si>
  <si>
    <t>Видатки за функціональною класифікацією</t>
  </si>
  <si>
    <t>Державне управління</t>
  </si>
  <si>
    <t>Освiта, у т.ч.:</t>
  </si>
  <si>
    <t>Надання дошкільної освіти</t>
  </si>
  <si>
    <t>1010</t>
  </si>
  <si>
    <t>Надання загальної середньої освіти загальнооосвітніми навчальними закладами ( в т.ч.школою-дитячим садком, інтернатом при школі), спеціалізованими школами, ліцеями, гімназіями, колегіумами, у т.ч. за рахунок:</t>
  </si>
  <si>
    <t>1020</t>
  </si>
  <si>
    <t>Освітньої субвенції з державного бюджету місцевим бюджетам</t>
  </si>
  <si>
    <t>Охорона здоров`я</t>
  </si>
  <si>
    <t>Лікарні, у т.ч. за рахунок:</t>
  </si>
  <si>
    <t>2010</t>
  </si>
  <si>
    <t>Медичної субвенції з державного бюджету місцевим бюджетам</t>
  </si>
  <si>
    <t>Соцiальний захист та соцiальне забезпечення, у т.ч. за рахунок:</t>
  </si>
  <si>
    <t>Субвенції з державного бюджету місцевим бюджетам</t>
  </si>
  <si>
    <r>
      <t>Пільги окремим категоріям громадян з послуг зв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язку</t>
    </r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</si>
  <si>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</si>
  <si>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</si>
  <si>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</si>
  <si>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</si>
  <si>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</si>
  <si>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</si>
  <si>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Культура i мистецтво</t>
  </si>
  <si>
    <t>Фізична культура та спорт</t>
  </si>
  <si>
    <t>Утримання та навчально-тренувальна робота комунальних дитячо-юнацьких спортивних шкiл</t>
  </si>
  <si>
    <t>Житлово-комунальне господарство</t>
  </si>
  <si>
    <t>Забезпечення діяльності з виробництва, транспортування, постачання теплової енергії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</si>
  <si>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</si>
  <si>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</si>
  <si>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Економічна діяльність</t>
  </si>
  <si>
    <t>Всього видатків за функціональною класифікацією</t>
  </si>
  <si>
    <t>Видатки за економічною класифікацією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</si>
  <si>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</si>
  <si>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</si>
  <si>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</si>
  <si>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</si>
  <si>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</si>
  <si>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</si>
  <si>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</si>
  <si>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</si>
  <si>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електроенергіє</t>
  </si>
  <si>
    <t>Оплата природного газу</t>
  </si>
  <si>
    <t>Оплата інших енергоносієв</t>
  </si>
  <si>
    <t>Дослідження і розробки, окремі заходи розвитку по реалізаціє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</si>
  <si>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</si>
  <si>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Субсидіє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</si>
  <si>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</si>
  <si>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</si>
  <si>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</si>
  <si>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</si>
  <si>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</si>
  <si>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Всього видатків заекономічною класифікацією</t>
  </si>
  <si>
    <t>І.В.ТРУШИНА</t>
  </si>
  <si>
    <t>(грн.)</t>
  </si>
  <si>
    <t>Надання позашкільної освіти позашкільними закладами освіти, заходи із позашкільної роботи з дітьми</t>
  </si>
  <si>
    <t>1140</t>
  </si>
  <si>
    <t>1150</t>
  </si>
  <si>
    <t>1161</t>
  </si>
  <si>
    <t>1162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</si>
  <si>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</si>
  <si>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</si>
  <si>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Забезпечення діяльності інших закладів у сфері освіти, у т.ч. за рахунок</t>
  </si>
  <si>
    <t>Субвенції з місцевого бюджету на здійснення переданих видатків у сфері освіти за рахунок коштів освітньої субвенції</t>
  </si>
  <si>
    <t>Інші програми та заходи у сфері освіти</t>
  </si>
  <si>
    <t>Підготовка кадрів професійно-технічними закладами та іншими закладами освіти</t>
  </si>
  <si>
    <t>1100</t>
  </si>
  <si>
    <t>2142</t>
  </si>
  <si>
    <t>2143</t>
  </si>
  <si>
    <t>2144</t>
  </si>
  <si>
    <t>2146</t>
  </si>
  <si>
    <t>2151</t>
  </si>
  <si>
    <t>2152</t>
  </si>
  <si>
    <t>Програми і централізовані заходи профілактики ВІЛ-інфекції/СНІДу</t>
  </si>
  <si>
    <t>Центри первинної медичної  допомоги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</si>
  <si>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</si>
  <si>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</si>
  <si>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</si>
  <si>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Централізовані заходи з лікування хворих на цукровий та нецукровий діабет, в т.ч. за рахунок</t>
  </si>
  <si>
    <t>3031</t>
  </si>
  <si>
    <t>Надання інших пільг окремим категоріям громадян відповідно до законодавства</t>
  </si>
  <si>
    <t>3035</t>
  </si>
  <si>
    <t>3036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</si>
  <si>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</si>
  <si>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</si>
  <si>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Заходи державної політики з питань дітей та їх соціального захисту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</si>
  <si>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</si>
  <si>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</si>
  <si>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</si>
  <si>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</si>
  <si>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</si>
  <si>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3172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</si>
  <si>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</si>
  <si>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</si>
  <si>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4030</t>
  </si>
  <si>
    <t>4040</t>
  </si>
  <si>
    <t>4060</t>
  </si>
  <si>
    <t>4081</t>
  </si>
  <si>
    <t>4082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</si>
  <si>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</si>
  <si>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</si>
  <si>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</si>
  <si>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</si>
  <si>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</si>
  <si>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</si>
  <si>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5011</t>
  </si>
  <si>
    <t>5012</t>
  </si>
  <si>
    <t>Проведення навчально-тренувальних зборів і змагань з неолімпійських видів спорту</t>
  </si>
  <si>
    <t>5041</t>
  </si>
  <si>
    <t>5061</t>
  </si>
  <si>
    <t>Утримання та фінансова підтримка спортивних споруд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</si>
  <si>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</si>
  <si>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6015</t>
  </si>
  <si>
    <t>Забезпечення надійної та безперебійної експлуатації ліфтів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</si>
  <si>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</si>
  <si>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</si>
  <si>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6060</t>
  </si>
  <si>
    <t>6086</t>
  </si>
  <si>
    <t>Утримання об`єктів соціальної сфери підприємств, що передаються до комунальної власності</t>
  </si>
  <si>
    <t>Інша діяльність щодо забезпечення житлом громадян</t>
  </si>
  <si>
    <t>7366</t>
  </si>
  <si>
    <t>7370</t>
  </si>
  <si>
    <t>Реалізація проектів в рамках Надзвичайної кредитної програми для відновлення України</t>
  </si>
  <si>
    <t>Реалізація інших заходів щодо соціально-економічного розвитку територій</t>
  </si>
  <si>
    <t>8000</t>
  </si>
  <si>
    <t>Інша діяльність</t>
  </si>
  <si>
    <t>8313</t>
  </si>
  <si>
    <t>8330</t>
  </si>
  <si>
    <t>Ліквідація іншого забруднення навколишнього природного середовища</t>
  </si>
  <si>
    <t>Інша діяльність у сфері екології та охорони природних ресурсів</t>
  </si>
  <si>
    <t>1170</t>
  </si>
  <si>
    <t>Забезпечення діяльності інклюзивно-ресурсних центрів</t>
  </si>
  <si>
    <t>8120</t>
  </si>
  <si>
    <t>Заходи з організації рятування на водах</t>
  </si>
  <si>
    <t>7310</t>
  </si>
  <si>
    <t>7321</t>
  </si>
  <si>
    <t>7322</t>
  </si>
  <si>
    <t>7323</t>
  </si>
  <si>
    <t>7330</t>
  </si>
  <si>
    <t>7350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</si>
  <si>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</si>
  <si>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</si>
  <si>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</si>
  <si>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</si>
  <si>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Будівництво1 інших об`єктів комунальної власності</t>
  </si>
  <si>
    <t>Розроблення схем планування та забудови територій (містобудівної документації)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</si>
  <si>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</si>
  <si>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</si>
  <si>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</si>
  <si>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</si>
  <si>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</si>
  <si>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</si>
  <si>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Заходи із запобігання та ліквідації надзвичайних ситуацій та наслідків стихійного лиха</t>
  </si>
  <si>
    <t>8110</t>
  </si>
  <si>
    <t>Начальник міського  фінансового управління Дружківської міської ради</t>
  </si>
  <si>
    <t>Капітальні трансферти органам державного управління інших рівнів</t>
  </si>
  <si>
    <t>Капітальне будівництво (придбання) інших об`єктів</t>
  </si>
  <si>
    <t>Капітальний ремонт інших об`єктів</t>
  </si>
  <si>
    <t>Звіт про виконання місцевого бюджету за 9 місяців 2020 року</t>
  </si>
  <si>
    <t>Виконано за 9 місяців 2019 року</t>
  </si>
  <si>
    <t>Затверджено на 9 місяців 2020 р. з урахуванням змін</t>
  </si>
  <si>
    <t>Виконано за 9 місяців 2020 року</t>
  </si>
  <si>
    <t>Відсоток виконання до 9 місяців 2020 року</t>
  </si>
  <si>
    <t>Відсоток виконання до 9 місяців 2019 року</t>
  </si>
  <si>
    <t>1180</t>
  </si>
  <si>
    <t>Виконання заходів в рамках реалізації програми `Спроможна школа для кращих результатів`</t>
  </si>
  <si>
    <t>7130</t>
  </si>
  <si>
    <t>Здійснення заходів із землеустрою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</si>
  <si>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</si>
  <si>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</si>
  <si>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</si>
  <si>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</si>
  <si>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Капітальні трансферти населенню</t>
  </si>
  <si>
    <t>7361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</si>
</sst>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  <numFmt numFmtId="198" formatCode="#,##0.000"/>
    <numFmt numFmtId="199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" fontId="10" fillId="0" borderId="10" xfId="55" applyNumberFormat="1" applyFont="1" applyFill="1" applyBorder="1" applyAlignment="1" quotePrefix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198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10" fillId="0" borderId="10" xfId="56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0" fillId="33" borderId="0" xfId="0" applyNumberFormat="1" applyFill="1" applyAlignment="1">
      <alignment/>
    </xf>
    <xf numFmtId="197" fontId="4" fillId="0" borderId="10" xfId="64" applyNumberFormat="1" applyFont="1" applyFill="1" applyBorder="1" applyAlignment="1">
      <alignment horizontal="center" vertical="center"/>
    </xf>
    <xf numFmtId="197" fontId="7" fillId="0" borderId="10" xfId="64" applyNumberFormat="1" applyFont="1" applyFill="1" applyBorder="1" applyAlignment="1">
      <alignment horizontal="center" vertical="center"/>
    </xf>
    <xf numFmtId="197" fontId="7" fillId="0" borderId="10" xfId="64" applyNumberFormat="1" applyFont="1" applyFill="1" applyBorder="1" applyAlignment="1" applyProtection="1">
      <alignment horizontal="center" vertical="center"/>
      <protection/>
    </xf>
    <xf numFmtId="197" fontId="4" fillId="0" borderId="10" xfId="64" applyNumberFormat="1" applyFont="1" applyFill="1" applyBorder="1" applyAlignment="1">
      <alignment horizontal="center" vertical="center" wrapText="1"/>
    </xf>
    <xf numFmtId="197" fontId="7" fillId="0" borderId="10" xfId="64" applyNumberFormat="1" applyFont="1" applyFill="1" applyBorder="1" applyAlignment="1">
      <alignment horizontal="center" vertical="center" wrapText="1"/>
    </xf>
    <xf numFmtId="171" fontId="7" fillId="0" borderId="10" xfId="64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197" fontId="7" fillId="0" borderId="0" xfId="64" applyNumberFormat="1" applyFont="1" applyFill="1" applyBorder="1" applyAlignment="1">
      <alignment horizontal="center" vertical="center" wrapText="1"/>
    </xf>
    <xf numFmtId="197" fontId="7" fillId="0" borderId="0" xfId="64" applyNumberFormat="1" applyFont="1" applyFill="1" applyBorder="1" applyAlignment="1" applyProtection="1">
      <alignment horizontal="center" vertical="center"/>
      <protection/>
    </xf>
    <xf numFmtId="197" fontId="7" fillId="0" borderId="0" xfId="64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97" fontId="7" fillId="34" borderId="10" xfId="64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97" fontId="7" fillId="34" borderId="10" xfId="64" applyNumberFormat="1" applyFont="1" applyFill="1" applyBorder="1" applyAlignment="1">
      <alignment horizontal="center" vertical="center"/>
    </xf>
    <xf numFmtId="197" fontId="4" fillId="34" borderId="10" xfId="64" applyNumberFormat="1" applyFont="1" applyFill="1" applyBorder="1" applyAlignment="1">
      <alignment horizontal="center" vertical="center"/>
    </xf>
    <xf numFmtId="197" fontId="8" fillId="34" borderId="10" xfId="64" applyNumberFormat="1" applyFont="1" applyFill="1" applyBorder="1" applyAlignment="1">
      <alignment horizontal="center" vertical="center"/>
    </xf>
    <xf numFmtId="197" fontId="4" fillId="34" borderId="10" xfId="64" applyNumberFormat="1" applyFont="1" applyFill="1" applyBorder="1" applyAlignment="1">
      <alignment horizontal="center" vertical="center"/>
    </xf>
    <xf numFmtId="197" fontId="10" fillId="34" borderId="10" xfId="64" applyNumberFormat="1" applyFont="1" applyFill="1" applyBorder="1" applyAlignment="1">
      <alignment horizontal="center" vertical="center" wrapText="1"/>
    </xf>
    <xf numFmtId="197" fontId="7" fillId="34" borderId="10" xfId="64" applyNumberFormat="1" applyFont="1" applyFill="1" applyBorder="1" applyAlignment="1">
      <alignment horizontal="center" vertical="center" wrapText="1"/>
    </xf>
    <xf numFmtId="197" fontId="7" fillId="34" borderId="0" xfId="64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198" fontId="6" fillId="34" borderId="0" xfId="0" applyNumberFormat="1" applyFont="1" applyFill="1" applyAlignment="1">
      <alignment/>
    </xf>
    <xf numFmtId="18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84" fontId="4" fillId="0" borderId="10" xfId="0" applyNumberFormat="1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97" fontId="4" fillId="34" borderId="10" xfId="64" applyNumberFormat="1" applyFont="1" applyFill="1" applyBorder="1" applyAlignment="1" applyProtection="1">
      <alignment horizontal="center" vertical="center" wrapText="1"/>
      <protection/>
    </xf>
    <xf numFmtId="197" fontId="4" fillId="34" borderId="10" xfId="64" applyNumberFormat="1" applyFont="1" applyFill="1" applyBorder="1" applyAlignment="1">
      <alignment horizontal="center" vertical="center" wrapText="1"/>
    </xf>
    <xf numFmtId="197" fontId="7" fillId="34" borderId="10" xfId="64" applyNumberFormat="1" applyFont="1" applyFill="1" applyBorder="1" applyAlignment="1" applyProtection="1">
      <alignment horizontal="center" vertical="center" wrapText="1"/>
      <protection/>
    </xf>
    <xf numFmtId="197" fontId="7" fillId="34" borderId="0" xfId="64" applyNumberFormat="1" applyFont="1" applyFill="1" applyBorder="1" applyAlignment="1" applyProtection="1">
      <alignment horizontal="center" vertical="center" wrapText="1"/>
      <protection/>
    </xf>
    <xf numFmtId="197" fontId="48" fillId="34" borderId="10" xfId="64" applyNumberFormat="1" applyFont="1" applyFill="1" applyBorder="1" applyAlignment="1">
      <alignment horizontal="center" vertical="center"/>
    </xf>
    <xf numFmtId="197" fontId="49" fillId="34" borderId="10" xfId="64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198" fontId="9" fillId="34" borderId="0" xfId="0" applyNumberFormat="1" applyFont="1" applyFill="1" applyAlignment="1">
      <alignment/>
    </xf>
    <xf numFmtId="18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7" fillId="35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/>
    </xf>
    <xf numFmtId="171" fontId="7" fillId="0" borderId="10" xfId="64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tabSelected="1" view="pageBreakPreview" zoomScale="60" zoomScalePageLayoutView="0" workbookViewId="0" topLeftCell="A1">
      <pane xSplit="2" ySplit="10" topLeftCell="F9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25" sqref="O125"/>
    </sheetView>
  </sheetViews>
  <sheetFormatPr defaultColWidth="9.00390625" defaultRowHeight="12.75"/>
  <cols>
    <col min="1" max="1" width="68.75390625" style="19" customWidth="1"/>
    <col min="2" max="2" width="13.00390625" style="19" customWidth="1"/>
    <col min="3" max="3" width="20.625" style="86" customWidth="1"/>
    <col min="4" max="4" width="17.875" style="73" customWidth="1"/>
    <col min="5" max="5" width="20.375" style="73" customWidth="1"/>
    <col min="6" max="7" width="11.125" style="73" customWidth="1"/>
    <col min="8" max="8" width="17.875" style="73" bestFit="1" customWidth="1"/>
    <col min="9" max="9" width="17.00390625" style="73" customWidth="1"/>
    <col min="10" max="10" width="20.125" style="73" customWidth="1"/>
    <col min="11" max="11" width="11.25390625" style="19" customWidth="1"/>
    <col min="12" max="12" width="11.625" style="19" customWidth="1"/>
    <col min="13" max="13" width="18.375" style="19" customWidth="1"/>
    <col min="14" max="14" width="18.75390625" style="19" customWidth="1"/>
    <col min="15" max="15" width="24.25390625" style="19" customWidth="1"/>
    <col min="16" max="16" width="12.625" style="19" customWidth="1"/>
    <col min="17" max="17" width="12.875" style="19" customWidth="1"/>
    <col min="18" max="18" width="10.00390625" style="0" bestFit="1" customWidth="1"/>
  </cols>
  <sheetData>
    <row r="1" spans="1:17" ht="15.75">
      <c r="A1" s="2"/>
      <c r="B1" s="2"/>
      <c r="C1" s="58"/>
      <c r="D1" s="58"/>
      <c r="E1" s="58"/>
      <c r="F1" s="58"/>
      <c r="G1" s="58"/>
      <c r="H1" s="58"/>
      <c r="I1" s="58"/>
      <c r="J1" s="58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58"/>
      <c r="D2" s="58"/>
      <c r="E2" s="58"/>
      <c r="F2" s="58"/>
      <c r="G2" s="58"/>
      <c r="H2" s="58"/>
      <c r="I2" s="58"/>
      <c r="J2" s="58"/>
      <c r="K2" s="2"/>
      <c r="L2" s="2"/>
      <c r="M2"/>
      <c r="N2"/>
      <c r="O2"/>
      <c r="P2"/>
      <c r="Q2"/>
    </row>
    <row r="3" spans="1:17" ht="15.75">
      <c r="A3" s="2"/>
      <c r="B3" s="2"/>
      <c r="C3" s="58"/>
      <c r="D3" s="58"/>
      <c r="E3" s="58"/>
      <c r="F3" s="58"/>
      <c r="G3" s="58"/>
      <c r="H3" s="58"/>
      <c r="I3" s="58"/>
      <c r="J3" s="58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58"/>
      <c r="D4" s="58"/>
      <c r="E4" s="58"/>
      <c r="F4" s="58"/>
      <c r="G4" s="58"/>
      <c r="H4" s="58"/>
      <c r="I4" s="58"/>
      <c r="J4" s="58"/>
      <c r="K4" s="2"/>
      <c r="L4" s="2"/>
      <c r="M4" s="2"/>
      <c r="N4" s="2"/>
      <c r="O4" s="2"/>
      <c r="P4" s="2"/>
      <c r="Q4" s="3"/>
    </row>
    <row r="5" spans="1:17" ht="18.75">
      <c r="A5" s="87" t="s">
        <v>179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7" ht="27.75" customHeight="1">
      <c r="A6" s="2"/>
      <c r="B6" s="2"/>
      <c r="C6" s="58"/>
      <c r="D6" s="58"/>
      <c r="E6" s="58"/>
      <c r="F6" s="58"/>
      <c r="G6" s="58"/>
      <c r="H6" s="58"/>
      <c r="I6" s="58"/>
      <c r="J6" s="58"/>
      <c r="K6" s="2"/>
      <c r="L6" s="2"/>
      <c r="M6" s="2"/>
      <c r="N6" s="2"/>
      <c r="O6" s="88" t="s">
        <v>75</v>
      </c>
      <c r="P6" s="88"/>
      <c r="Q6" s="88"/>
    </row>
    <row r="7" spans="1:17" ht="15" customHeight="1">
      <c r="A7" s="89" t="s">
        <v>19</v>
      </c>
      <c r="B7" s="89" t="s">
        <v>20</v>
      </c>
      <c r="C7" s="89" t="s">
        <v>21</v>
      </c>
      <c r="D7" s="90"/>
      <c r="E7" s="90"/>
      <c r="F7" s="90"/>
      <c r="G7" s="90"/>
      <c r="H7" s="89" t="s">
        <v>0</v>
      </c>
      <c r="I7" s="90"/>
      <c r="J7" s="90"/>
      <c r="K7" s="90"/>
      <c r="L7" s="90"/>
      <c r="M7" s="89" t="s">
        <v>22</v>
      </c>
      <c r="N7" s="90"/>
      <c r="O7" s="90"/>
      <c r="P7" s="90"/>
      <c r="Q7" s="90"/>
    </row>
    <row r="8" spans="1:17" ht="78.75" customHeight="1">
      <c r="A8" s="89"/>
      <c r="B8" s="89"/>
      <c r="C8" s="60" t="s">
        <v>180</v>
      </c>
      <c r="D8" s="59" t="s">
        <v>181</v>
      </c>
      <c r="E8" s="60" t="s">
        <v>182</v>
      </c>
      <c r="F8" s="60" t="s">
        <v>183</v>
      </c>
      <c r="G8" s="75" t="s">
        <v>184</v>
      </c>
      <c r="H8" s="60" t="s">
        <v>180</v>
      </c>
      <c r="I8" s="59" t="s">
        <v>181</v>
      </c>
      <c r="J8" s="60" t="s">
        <v>182</v>
      </c>
      <c r="K8" s="4" t="s">
        <v>183</v>
      </c>
      <c r="L8" s="6" t="s">
        <v>184</v>
      </c>
      <c r="M8" s="4" t="s">
        <v>180</v>
      </c>
      <c r="N8" s="5" t="s">
        <v>181</v>
      </c>
      <c r="O8" s="4" t="s">
        <v>182</v>
      </c>
      <c r="P8" s="4" t="s">
        <v>183</v>
      </c>
      <c r="Q8" s="6" t="s">
        <v>184</v>
      </c>
    </row>
    <row r="9" spans="1:17" ht="15.75">
      <c r="A9" s="7">
        <v>1</v>
      </c>
      <c r="B9" s="7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19.5" customHeight="1">
      <c r="A10" s="91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s="34" customFormat="1" ht="20.25" customHeight="1">
      <c r="A11" s="17" t="s">
        <v>24</v>
      </c>
      <c r="B11" s="33" t="s">
        <v>1</v>
      </c>
      <c r="C11" s="62">
        <v>30615252.01</v>
      </c>
      <c r="D11" s="62">
        <v>41075868</v>
      </c>
      <c r="E11" s="62">
        <v>33967442.01</v>
      </c>
      <c r="F11" s="76">
        <f>E11/D11*100</f>
        <v>82.69439859432794</v>
      </c>
      <c r="G11" s="76">
        <f aca="true" t="shared" si="0" ref="G11:G28">E11/C11*100</f>
        <v>110.94941174714177</v>
      </c>
      <c r="H11" s="62">
        <v>5765120.63</v>
      </c>
      <c r="I11" s="62">
        <v>470478.24</v>
      </c>
      <c r="J11" s="62">
        <v>215779.62</v>
      </c>
      <c r="K11" s="40">
        <f>J11/I11*100</f>
        <v>45.86388947552601</v>
      </c>
      <c r="L11" s="40">
        <f>J11/H11*100</f>
        <v>3.7428465742268435</v>
      </c>
      <c r="M11" s="46">
        <f>H11+C11</f>
        <v>36380372.64</v>
      </c>
      <c r="N11" s="46">
        <f aca="true" t="shared" si="1" ref="N11:O14">I11+D11</f>
        <v>41546346.24</v>
      </c>
      <c r="O11" s="46">
        <f t="shared" si="1"/>
        <v>34183221.629999995</v>
      </c>
      <c r="P11" s="41">
        <f>O11/N11*100</f>
        <v>82.27732333556943</v>
      </c>
      <c r="Q11" s="42">
        <f>O11/M11*100</f>
        <v>93.96061433525766</v>
      </c>
    </row>
    <row r="12" spans="1:17" s="34" customFormat="1" ht="20.25" customHeight="1">
      <c r="A12" s="17" t="s">
        <v>25</v>
      </c>
      <c r="B12" s="33" t="s">
        <v>2</v>
      </c>
      <c r="C12" s="62">
        <f>SUM(C13:C23)-C15-C23</f>
        <v>94596195.10000001</v>
      </c>
      <c r="D12" s="62">
        <f>SUM(D13:D24)-D15-D23</f>
        <v>133134825</v>
      </c>
      <c r="E12" s="62">
        <f>SUM(E13:E24)-E15-E23</f>
        <v>102574671.53000002</v>
      </c>
      <c r="F12" s="76">
        <f>E12/D12*100</f>
        <v>77.04571026401246</v>
      </c>
      <c r="G12" s="76">
        <f t="shared" si="0"/>
        <v>108.43424666453632</v>
      </c>
      <c r="H12" s="62">
        <f>SUM(H13:H24)-H15-H23</f>
        <v>20177410.36</v>
      </c>
      <c r="I12" s="62">
        <f>SUM(I13:I24)-I15-I23</f>
        <v>10601013.760000002</v>
      </c>
      <c r="J12" s="62">
        <f>SUM(J13:J24)-J15-J23</f>
        <v>3936061.3000000003</v>
      </c>
      <c r="K12" s="40">
        <f>J12/I12*100</f>
        <v>37.12910283025611</v>
      </c>
      <c r="L12" s="40">
        <f>J12/H12*100</f>
        <v>19.507266937500102</v>
      </c>
      <c r="M12" s="46">
        <f>H12+C12</f>
        <v>114773605.46000001</v>
      </c>
      <c r="N12" s="46">
        <f t="shared" si="1"/>
        <v>143735838.76</v>
      </c>
      <c r="O12" s="46">
        <f t="shared" si="1"/>
        <v>106510732.83000001</v>
      </c>
      <c r="P12" s="41">
        <f>O12/N12*100</f>
        <v>74.1017228193479</v>
      </c>
      <c r="Q12" s="42">
        <f>O12/M12*100</f>
        <v>92.80072051680932</v>
      </c>
    </row>
    <row r="13" spans="1:17" s="1" customFormat="1" ht="20.25" customHeight="1">
      <c r="A13" s="15" t="s">
        <v>26</v>
      </c>
      <c r="B13" s="29" t="s">
        <v>27</v>
      </c>
      <c r="C13" s="63">
        <v>25674022.93</v>
      </c>
      <c r="D13" s="63">
        <v>34989903</v>
      </c>
      <c r="E13" s="63">
        <v>26619833.65</v>
      </c>
      <c r="F13" s="57">
        <f aca="true" t="shared" si="2" ref="F13:F28">E13/D13*100</f>
        <v>76.07861516506634</v>
      </c>
      <c r="G13" s="57">
        <f t="shared" si="0"/>
        <v>103.6839209911853</v>
      </c>
      <c r="H13" s="63">
        <v>2902509.88</v>
      </c>
      <c r="I13" s="63">
        <v>5271544.76</v>
      </c>
      <c r="J13" s="65">
        <v>1674937.08</v>
      </c>
      <c r="K13" s="9">
        <f>J13/I13*100</f>
        <v>31.773173827703594</v>
      </c>
      <c r="L13" s="9">
        <f>J13/H13*100</f>
        <v>57.706507445204636</v>
      </c>
      <c r="M13" s="46">
        <f>H13+C13</f>
        <v>28576532.81</v>
      </c>
      <c r="N13" s="46">
        <f t="shared" si="1"/>
        <v>40261447.76</v>
      </c>
      <c r="O13" s="46">
        <f t="shared" si="1"/>
        <v>28294770.729999997</v>
      </c>
      <c r="P13" s="41">
        <f>O13/N13*100</f>
        <v>70.27757893522903</v>
      </c>
      <c r="Q13" s="42">
        <f>O13/M13*100</f>
        <v>99.01400886568925</v>
      </c>
    </row>
    <row r="14" spans="1:17" s="1" customFormat="1" ht="66.75" customHeight="1">
      <c r="A14" s="15" t="s">
        <v>28</v>
      </c>
      <c r="B14" s="29" t="s">
        <v>29</v>
      </c>
      <c r="C14" s="63">
        <v>58616233.38</v>
      </c>
      <c r="D14" s="63">
        <v>82633133</v>
      </c>
      <c r="E14" s="63">
        <v>64792377.14</v>
      </c>
      <c r="F14" s="57">
        <f t="shared" si="2"/>
        <v>78.40968239701138</v>
      </c>
      <c r="G14" s="57">
        <f t="shared" si="0"/>
        <v>110.53657562737102</v>
      </c>
      <c r="H14" s="81">
        <v>16481351.07</v>
      </c>
      <c r="I14" s="65">
        <v>4489547.48</v>
      </c>
      <c r="J14" s="65">
        <v>2055327.54</v>
      </c>
      <c r="K14" s="9">
        <f>J14/I14*100</f>
        <v>45.7802829607228</v>
      </c>
      <c r="L14" s="9">
        <f>J14/H14*100</f>
        <v>12.470625322345008</v>
      </c>
      <c r="M14" s="46">
        <f>H14+C14</f>
        <v>75097584.45</v>
      </c>
      <c r="N14" s="46">
        <f t="shared" si="1"/>
        <v>87122680.48</v>
      </c>
      <c r="O14" s="46">
        <f t="shared" si="1"/>
        <v>66847704.68</v>
      </c>
      <c r="P14" s="41">
        <f>O14/N14*100</f>
        <v>76.72824609126397</v>
      </c>
      <c r="Q14" s="42">
        <f>O14/M14*100</f>
        <v>89.01445388633935</v>
      </c>
    </row>
    <row r="15" spans="1:17" s="10" customFormat="1" ht="31.5" customHeight="1">
      <c r="A15" s="14" t="s">
        <v>30</v>
      </c>
      <c r="B15" s="31"/>
      <c r="C15" s="63">
        <v>37818671.13</v>
      </c>
      <c r="D15" s="63">
        <v>50368800</v>
      </c>
      <c r="E15" s="63">
        <v>43648199.17</v>
      </c>
      <c r="F15" s="57">
        <f t="shared" si="2"/>
        <v>86.65721472419435</v>
      </c>
      <c r="G15" s="57">
        <f t="shared" si="0"/>
        <v>115.41441797349583</v>
      </c>
      <c r="H15" s="63"/>
      <c r="I15" s="63"/>
      <c r="J15" s="63"/>
      <c r="K15" s="9"/>
      <c r="L15" s="9"/>
      <c r="M15" s="46">
        <f aca="true" t="shared" si="3" ref="M15:M67">H15+C15</f>
        <v>37818671.13</v>
      </c>
      <c r="N15" s="46">
        <f aca="true" t="shared" si="4" ref="N15:N67">I15+D15</f>
        <v>50368800</v>
      </c>
      <c r="O15" s="46">
        <f aca="true" t="shared" si="5" ref="O15:O67">J15+E15</f>
        <v>43648199.17</v>
      </c>
      <c r="P15" s="41">
        <f aca="true" t="shared" si="6" ref="P15:P67">O15/N15*100</f>
        <v>86.65721472419435</v>
      </c>
      <c r="Q15" s="42">
        <f aca="true" t="shared" si="7" ref="Q15:Q67">O15/M15*100</f>
        <v>115.41441797349583</v>
      </c>
    </row>
    <row r="16" spans="1:17" s="1" customFormat="1" ht="52.5" customHeight="1">
      <c r="A16" s="15" t="s">
        <v>76</v>
      </c>
      <c r="B16" s="29">
        <v>1090</v>
      </c>
      <c r="C16" s="63">
        <v>4153132.13</v>
      </c>
      <c r="D16" s="63">
        <v>5852722</v>
      </c>
      <c r="E16" s="63">
        <v>3981385.15</v>
      </c>
      <c r="F16" s="57">
        <f t="shared" si="2"/>
        <v>68.02621327307192</v>
      </c>
      <c r="G16" s="57">
        <f t="shared" si="0"/>
        <v>95.8646396352432</v>
      </c>
      <c r="H16" s="63">
        <v>285653.66</v>
      </c>
      <c r="I16" s="65">
        <v>52967.01</v>
      </c>
      <c r="J16" s="65">
        <v>763.36</v>
      </c>
      <c r="K16" s="9">
        <f>J16/I16*100</f>
        <v>1.4411989651671862</v>
      </c>
      <c r="L16" s="9">
        <f>J16/H16*100</f>
        <v>0.2672327041074846</v>
      </c>
      <c r="M16" s="46">
        <f t="shared" si="3"/>
        <v>4438785.79</v>
      </c>
      <c r="N16" s="46">
        <f t="shared" si="4"/>
        <v>5905689.01</v>
      </c>
      <c r="O16" s="46">
        <f t="shared" si="5"/>
        <v>3982148.51</v>
      </c>
      <c r="P16" s="41">
        <f t="shared" si="6"/>
        <v>67.4290248480253</v>
      </c>
      <c r="Q16" s="42">
        <f t="shared" si="7"/>
        <v>89.71256326383796</v>
      </c>
    </row>
    <row r="17" spans="1:17" s="1" customFormat="1" ht="52.5" customHeight="1">
      <c r="A17" s="15" t="s">
        <v>86</v>
      </c>
      <c r="B17" s="29" t="s">
        <v>87</v>
      </c>
      <c r="C17" s="63">
        <v>3081704.62</v>
      </c>
      <c r="D17" s="63">
        <v>4688728</v>
      </c>
      <c r="E17" s="63">
        <v>3380255.13</v>
      </c>
      <c r="F17" s="57">
        <f t="shared" si="2"/>
        <v>72.09322293807617</v>
      </c>
      <c r="G17" s="57">
        <f t="shared" si="0"/>
        <v>109.68783666229503</v>
      </c>
      <c r="H17" s="65">
        <v>214641.74</v>
      </c>
      <c r="I17" s="65">
        <v>318818.31</v>
      </c>
      <c r="J17" s="65">
        <v>149273.1</v>
      </c>
      <c r="K17" s="9">
        <f>J17/I17*100</f>
        <v>46.8207425100522</v>
      </c>
      <c r="L17" s="9">
        <f>J17/H17*100</f>
        <v>69.54523383942005</v>
      </c>
      <c r="M17" s="46">
        <f t="shared" si="3"/>
        <v>3296346.3600000003</v>
      </c>
      <c r="N17" s="46">
        <f t="shared" si="4"/>
        <v>5007546.31</v>
      </c>
      <c r="O17" s="46">
        <f t="shared" si="5"/>
        <v>3529528.23</v>
      </c>
      <c r="P17" s="41">
        <f t="shared" si="6"/>
        <v>70.4841854972281</v>
      </c>
      <c r="Q17" s="42">
        <f t="shared" si="7"/>
        <v>107.07394929214902</v>
      </c>
    </row>
    <row r="18" spans="1:17" s="1" customFormat="1" ht="52.5" customHeight="1">
      <c r="A18" s="15" t="s">
        <v>81</v>
      </c>
      <c r="B18" s="29" t="s">
        <v>77</v>
      </c>
      <c r="C18" s="63">
        <v>65455.75</v>
      </c>
      <c r="D18" s="63">
        <v>175698</v>
      </c>
      <c r="E18" s="63">
        <v>44300.3</v>
      </c>
      <c r="F18" s="57">
        <f t="shared" si="2"/>
        <v>25.213889742626556</v>
      </c>
      <c r="G18" s="57">
        <f t="shared" si="0"/>
        <v>67.67976839315111</v>
      </c>
      <c r="H18" s="65"/>
      <c r="I18" s="65"/>
      <c r="J18" s="65"/>
      <c r="K18" s="9"/>
      <c r="L18" s="9"/>
      <c r="M18" s="46">
        <f t="shared" si="3"/>
        <v>65455.75</v>
      </c>
      <c r="N18" s="46">
        <f t="shared" si="4"/>
        <v>175698</v>
      </c>
      <c r="O18" s="46">
        <f t="shared" si="5"/>
        <v>44300.3</v>
      </c>
      <c r="P18" s="41">
        <f t="shared" si="6"/>
        <v>25.213889742626556</v>
      </c>
      <c r="Q18" s="42">
        <f t="shared" si="7"/>
        <v>67.67976839315111</v>
      </c>
    </row>
    <row r="19" spans="1:17" s="1" customFormat="1" ht="52.5" customHeight="1">
      <c r="A19" s="15" t="s">
        <v>82</v>
      </c>
      <c r="B19" s="29" t="s">
        <v>78</v>
      </c>
      <c r="C19" s="63">
        <v>499625.5</v>
      </c>
      <c r="D19" s="63">
        <v>1030872</v>
      </c>
      <c r="E19" s="63">
        <v>590914.06</v>
      </c>
      <c r="F19" s="57">
        <f t="shared" si="2"/>
        <v>57.32176836697476</v>
      </c>
      <c r="G19" s="57">
        <f t="shared" si="0"/>
        <v>118.27139727656015</v>
      </c>
      <c r="H19" s="65">
        <v>249023.21</v>
      </c>
      <c r="I19" s="65">
        <v>85488.97</v>
      </c>
      <c r="J19" s="65">
        <v>32078.22</v>
      </c>
      <c r="K19" s="9">
        <f aca="true" t="shared" si="8" ref="K19:K26">J19/I19*100</f>
        <v>37.52322668058815</v>
      </c>
      <c r="L19" s="9">
        <f aca="true" t="shared" si="9" ref="L19:L26">J19/H19*100</f>
        <v>12.881618544713163</v>
      </c>
      <c r="M19" s="46">
        <f t="shared" si="3"/>
        <v>748648.71</v>
      </c>
      <c r="N19" s="46">
        <f t="shared" si="4"/>
        <v>1116360.97</v>
      </c>
      <c r="O19" s="46">
        <f t="shared" si="5"/>
        <v>622992.28</v>
      </c>
      <c r="P19" s="41">
        <f t="shared" si="6"/>
        <v>55.80563068234103</v>
      </c>
      <c r="Q19" s="42">
        <f t="shared" si="7"/>
        <v>83.21556848738844</v>
      </c>
    </row>
    <row r="20" spans="1:17" s="1" customFormat="1" ht="52.5" customHeight="1">
      <c r="A20" s="15" t="s">
        <v>83</v>
      </c>
      <c r="B20" s="29" t="s">
        <v>79</v>
      </c>
      <c r="C20" s="63">
        <v>1811631.5</v>
      </c>
      <c r="D20" s="63">
        <v>2768984</v>
      </c>
      <c r="E20" s="63">
        <v>2322006.36</v>
      </c>
      <c r="F20" s="57">
        <f t="shared" si="2"/>
        <v>83.85770231969559</v>
      </c>
      <c r="G20" s="57">
        <f t="shared" si="0"/>
        <v>128.1721122645527</v>
      </c>
      <c r="H20" s="65">
        <v>37010.8</v>
      </c>
      <c r="I20" s="65">
        <v>271.23</v>
      </c>
      <c r="J20" s="65">
        <v>182</v>
      </c>
      <c r="K20" s="9">
        <f t="shared" si="8"/>
        <v>67.10172178593812</v>
      </c>
      <c r="L20" s="9">
        <f t="shared" si="9"/>
        <v>0.49174835453435206</v>
      </c>
      <c r="M20" s="46">
        <f t="shared" si="3"/>
        <v>1848642.3</v>
      </c>
      <c r="N20" s="46">
        <f t="shared" si="4"/>
        <v>2769255.23</v>
      </c>
      <c r="O20" s="46">
        <f t="shared" si="5"/>
        <v>2322188.36</v>
      </c>
      <c r="P20" s="41">
        <f t="shared" si="6"/>
        <v>83.85606118364178</v>
      </c>
      <c r="Q20" s="42">
        <f t="shared" si="7"/>
        <v>125.615883613612</v>
      </c>
    </row>
    <row r="21" spans="1:17" s="1" customFormat="1" ht="52.5" customHeight="1">
      <c r="A21" s="15" t="s">
        <v>85</v>
      </c>
      <c r="B21" s="29" t="s">
        <v>80</v>
      </c>
      <c r="C21" s="63">
        <v>34390</v>
      </c>
      <c r="D21" s="63">
        <v>47060</v>
      </c>
      <c r="E21" s="63">
        <v>45250</v>
      </c>
      <c r="F21" s="57">
        <f t="shared" si="2"/>
        <v>96.15384615384616</v>
      </c>
      <c r="G21" s="57">
        <f t="shared" si="0"/>
        <v>131.57894736842107</v>
      </c>
      <c r="H21" s="65"/>
      <c r="I21" s="65"/>
      <c r="J21" s="65"/>
      <c r="K21" s="9" t="e">
        <f t="shared" si="8"/>
        <v>#DIV/0!</v>
      </c>
      <c r="L21" s="9" t="e">
        <f t="shared" si="9"/>
        <v>#DIV/0!</v>
      </c>
      <c r="M21" s="46">
        <f t="shared" si="3"/>
        <v>34390</v>
      </c>
      <c r="N21" s="46">
        <f t="shared" si="4"/>
        <v>47060</v>
      </c>
      <c r="O21" s="46">
        <f t="shared" si="5"/>
        <v>45250</v>
      </c>
      <c r="P21" s="41">
        <f t="shared" si="6"/>
        <v>96.15384615384616</v>
      </c>
      <c r="Q21" s="42">
        <f t="shared" si="7"/>
        <v>131.57894736842107</v>
      </c>
    </row>
    <row r="22" spans="1:17" s="1" customFormat="1" ht="52.5" customHeight="1">
      <c r="A22" s="15" t="s">
        <v>152</v>
      </c>
      <c r="B22" s="29" t="s">
        <v>151</v>
      </c>
      <c r="C22" s="63">
        <v>659999.29</v>
      </c>
      <c r="D22" s="63">
        <v>932725</v>
      </c>
      <c r="E22" s="63">
        <v>798349.74</v>
      </c>
      <c r="F22" s="57">
        <f t="shared" si="2"/>
        <v>85.59326060736015</v>
      </c>
      <c r="G22" s="57">
        <f t="shared" si="0"/>
        <v>120.96221194419769</v>
      </c>
      <c r="H22" s="65">
        <v>7220</v>
      </c>
      <c r="I22" s="65"/>
      <c r="J22" s="65"/>
      <c r="K22" s="9" t="e">
        <f t="shared" si="8"/>
        <v>#DIV/0!</v>
      </c>
      <c r="L22" s="9">
        <f t="shared" si="9"/>
        <v>0</v>
      </c>
      <c r="M22" s="46">
        <f aca="true" t="shared" si="10" ref="M22:O24">H22+C22</f>
        <v>667219.29</v>
      </c>
      <c r="N22" s="46">
        <f t="shared" si="10"/>
        <v>932725</v>
      </c>
      <c r="O22" s="46">
        <f t="shared" si="10"/>
        <v>798349.74</v>
      </c>
      <c r="P22" s="41">
        <f>O22/N22*100</f>
        <v>85.59326060736015</v>
      </c>
      <c r="Q22" s="42">
        <f>O22/M22*100</f>
        <v>119.65327621148363</v>
      </c>
    </row>
    <row r="23" spans="1:17" s="10" customFormat="1" ht="52.5" customHeight="1">
      <c r="A23" s="14" t="s">
        <v>84</v>
      </c>
      <c r="B23" s="29"/>
      <c r="C23" s="63">
        <v>558695.76</v>
      </c>
      <c r="D23" s="63">
        <v>783000</v>
      </c>
      <c r="E23" s="63">
        <v>687352</v>
      </c>
      <c r="F23" s="57">
        <f t="shared" si="2"/>
        <v>87.78441890166027</v>
      </c>
      <c r="G23" s="57">
        <f t="shared" si="0"/>
        <v>123.02796069187995</v>
      </c>
      <c r="H23" s="65"/>
      <c r="I23" s="65"/>
      <c r="J23" s="65"/>
      <c r="K23" s="9" t="e">
        <f t="shared" si="8"/>
        <v>#DIV/0!</v>
      </c>
      <c r="L23" s="9" t="e">
        <f t="shared" si="9"/>
        <v>#DIV/0!</v>
      </c>
      <c r="M23" s="46">
        <f t="shared" si="10"/>
        <v>558695.76</v>
      </c>
      <c r="N23" s="46">
        <f t="shared" si="10"/>
        <v>783000</v>
      </c>
      <c r="O23" s="46">
        <f t="shared" si="10"/>
        <v>687352</v>
      </c>
      <c r="P23" s="41">
        <f>O23/N23*100</f>
        <v>87.78441890166027</v>
      </c>
      <c r="Q23" s="42">
        <f>O23/M23*100</f>
        <v>123.02796069187995</v>
      </c>
    </row>
    <row r="24" spans="1:17" s="10" customFormat="1" ht="52.5" customHeight="1">
      <c r="A24" s="14" t="s">
        <v>186</v>
      </c>
      <c r="B24" s="29" t="s">
        <v>185</v>
      </c>
      <c r="C24" s="63"/>
      <c r="D24" s="63">
        <v>15000</v>
      </c>
      <c r="E24" s="63"/>
      <c r="F24" s="57">
        <f>E24/D24*100</f>
        <v>0</v>
      </c>
      <c r="G24" s="57" t="e">
        <f>E24/C24*100</f>
        <v>#DIV/0!</v>
      </c>
      <c r="H24" s="65"/>
      <c r="I24" s="65">
        <v>382376</v>
      </c>
      <c r="J24" s="65">
        <v>23500</v>
      </c>
      <c r="K24" s="9">
        <f t="shared" si="8"/>
        <v>6.145783208151139</v>
      </c>
      <c r="L24" s="9" t="e">
        <f t="shared" si="9"/>
        <v>#DIV/0!</v>
      </c>
      <c r="M24" s="46">
        <f t="shared" si="10"/>
        <v>0</v>
      </c>
      <c r="N24" s="46">
        <f t="shared" si="10"/>
        <v>397376</v>
      </c>
      <c r="O24" s="46">
        <f t="shared" si="10"/>
        <v>23500</v>
      </c>
      <c r="P24" s="41">
        <f>O24/N24*100</f>
        <v>5.913794491866645</v>
      </c>
      <c r="Q24" s="42" t="e">
        <f>O24/M24*100</f>
        <v>#DIV/0!</v>
      </c>
    </row>
    <row r="25" spans="1:17" s="34" customFormat="1" ht="15.75">
      <c r="A25" s="17" t="s">
        <v>31</v>
      </c>
      <c r="B25" s="33" t="s">
        <v>3</v>
      </c>
      <c r="C25" s="62">
        <f>SUM(C26:C35)-C27-C32</f>
        <v>54813419.73</v>
      </c>
      <c r="D25" s="62">
        <f>SUM(D26:D35)-D27-D32</f>
        <v>36878124.19</v>
      </c>
      <c r="E25" s="62">
        <f>SUM(E26:E35)-E27-E32</f>
        <v>33678678.82999999</v>
      </c>
      <c r="F25" s="76">
        <f t="shared" si="2"/>
        <v>91.32427304730543</v>
      </c>
      <c r="G25" s="76">
        <f t="shared" si="0"/>
        <v>61.44239676322781</v>
      </c>
      <c r="H25" s="62">
        <f>SUM(H26:H35)-H27-H32</f>
        <v>1410841.88</v>
      </c>
      <c r="I25" s="62">
        <f>SUM(I26:I35)-I27-I32</f>
        <v>1345213</v>
      </c>
      <c r="J25" s="62">
        <f>SUM(J26:J35)-J27-J32</f>
        <v>1176254.39</v>
      </c>
      <c r="K25" s="42">
        <f t="shared" si="8"/>
        <v>87.44001061541925</v>
      </c>
      <c r="L25" s="42">
        <f t="shared" si="9"/>
        <v>83.37251726607379</v>
      </c>
      <c r="M25" s="46">
        <f t="shared" si="3"/>
        <v>56224261.61</v>
      </c>
      <c r="N25" s="46">
        <f t="shared" si="4"/>
        <v>38223337.19</v>
      </c>
      <c r="O25" s="46">
        <f t="shared" si="5"/>
        <v>34854933.21999999</v>
      </c>
      <c r="P25" s="41">
        <f t="shared" si="6"/>
        <v>91.18757225917665</v>
      </c>
      <c r="Q25" s="42">
        <f t="shared" si="7"/>
        <v>61.99269180584618</v>
      </c>
    </row>
    <row r="26" spans="1:17" s="1" customFormat="1" ht="15.75">
      <c r="A26" s="15" t="s">
        <v>32</v>
      </c>
      <c r="B26" s="29" t="s">
        <v>33</v>
      </c>
      <c r="C26" s="63">
        <v>49523945.16</v>
      </c>
      <c r="D26" s="63">
        <v>29307818.04</v>
      </c>
      <c r="E26" s="63">
        <v>28188995.94</v>
      </c>
      <c r="F26" s="57">
        <f t="shared" si="2"/>
        <v>96.18251314897273</v>
      </c>
      <c r="G26" s="57">
        <f t="shared" si="0"/>
        <v>56.91993206302146</v>
      </c>
      <c r="H26" s="65">
        <v>1256798.48</v>
      </c>
      <c r="I26" s="65">
        <v>1345213</v>
      </c>
      <c r="J26" s="65">
        <v>1176254.39</v>
      </c>
      <c r="K26" s="9">
        <f t="shared" si="8"/>
        <v>87.44001061541925</v>
      </c>
      <c r="L26" s="9">
        <f t="shared" si="9"/>
        <v>93.59132818174636</v>
      </c>
      <c r="M26" s="46">
        <f t="shared" si="3"/>
        <v>50780743.63999999</v>
      </c>
      <c r="N26" s="46">
        <f t="shared" si="4"/>
        <v>30653031.04</v>
      </c>
      <c r="O26" s="46">
        <f t="shared" si="5"/>
        <v>29365250.330000002</v>
      </c>
      <c r="P26" s="41">
        <f t="shared" si="6"/>
        <v>95.7988470754506</v>
      </c>
      <c r="Q26" s="42">
        <f t="shared" si="7"/>
        <v>57.82753111726586</v>
      </c>
    </row>
    <row r="27" spans="1:17" s="1" customFormat="1" ht="24" customHeight="1">
      <c r="A27" s="35" t="s">
        <v>34</v>
      </c>
      <c r="B27" s="30"/>
      <c r="C27" s="64">
        <v>33812421.34</v>
      </c>
      <c r="D27" s="64">
        <v>13337500</v>
      </c>
      <c r="E27" s="64">
        <v>13337500</v>
      </c>
      <c r="F27" s="57">
        <f t="shared" si="2"/>
        <v>100</v>
      </c>
      <c r="G27" s="57">
        <f t="shared" si="0"/>
        <v>39.44556311387784</v>
      </c>
      <c r="H27" s="64"/>
      <c r="I27" s="64"/>
      <c r="J27" s="64"/>
      <c r="K27" s="9"/>
      <c r="L27" s="9"/>
      <c r="M27" s="46">
        <f t="shared" si="3"/>
        <v>33812421.34</v>
      </c>
      <c r="N27" s="46">
        <f t="shared" si="4"/>
        <v>13337500</v>
      </c>
      <c r="O27" s="46">
        <f t="shared" si="5"/>
        <v>13337500</v>
      </c>
      <c r="P27" s="41">
        <f t="shared" si="6"/>
        <v>100</v>
      </c>
      <c r="Q27" s="42">
        <f t="shared" si="7"/>
        <v>39.44556311387784</v>
      </c>
    </row>
    <row r="28" spans="1:17" s="1" customFormat="1" ht="15.75">
      <c r="A28" s="15" t="s">
        <v>95</v>
      </c>
      <c r="B28" s="29">
        <v>2111</v>
      </c>
      <c r="C28" s="63">
        <v>709112.47</v>
      </c>
      <c r="D28" s="63">
        <v>1136884</v>
      </c>
      <c r="E28" s="63">
        <v>876621.75</v>
      </c>
      <c r="F28" s="57">
        <f t="shared" si="2"/>
        <v>77.10740497711288</v>
      </c>
      <c r="G28" s="57">
        <f t="shared" si="0"/>
        <v>123.62238531780439</v>
      </c>
      <c r="H28" s="65">
        <v>154043.4</v>
      </c>
      <c r="I28" s="65"/>
      <c r="J28" s="65"/>
      <c r="K28" s="9"/>
      <c r="L28" s="9"/>
      <c r="M28" s="46">
        <f t="shared" si="3"/>
        <v>863155.87</v>
      </c>
      <c r="N28" s="46">
        <f t="shared" si="4"/>
        <v>1136884</v>
      </c>
      <c r="O28" s="46">
        <f t="shared" si="5"/>
        <v>876621.75</v>
      </c>
      <c r="P28" s="41">
        <f t="shared" si="6"/>
        <v>77.10740497711288</v>
      </c>
      <c r="Q28" s="42">
        <f t="shared" si="7"/>
        <v>101.56007512293232</v>
      </c>
    </row>
    <row r="29" spans="1:17" s="1" customFormat="1" ht="15.75">
      <c r="A29" s="15" t="s">
        <v>94</v>
      </c>
      <c r="B29" s="29" t="s">
        <v>88</v>
      </c>
      <c r="C29" s="63">
        <v>315912.93</v>
      </c>
      <c r="D29" s="63">
        <v>403820</v>
      </c>
      <c r="E29" s="63">
        <v>384354.73</v>
      </c>
      <c r="F29" s="57">
        <f aca="true" t="shared" si="11" ref="F29:F35">E29/D29*100</f>
        <v>95.17971621019265</v>
      </c>
      <c r="G29" s="57">
        <f aca="true" t="shared" si="12" ref="G29:G35">E29/C29*100</f>
        <v>121.6647669343575</v>
      </c>
      <c r="H29" s="65"/>
      <c r="I29" s="65"/>
      <c r="J29" s="65"/>
      <c r="K29" s="9"/>
      <c r="L29" s="9"/>
      <c r="M29" s="46">
        <f t="shared" si="3"/>
        <v>315912.93</v>
      </c>
      <c r="N29" s="46">
        <f t="shared" si="4"/>
        <v>403820</v>
      </c>
      <c r="O29" s="46">
        <f t="shared" si="5"/>
        <v>384354.73</v>
      </c>
      <c r="P29" s="41">
        <f t="shared" si="6"/>
        <v>95.17971621019265</v>
      </c>
      <c r="Q29" s="42">
        <f t="shared" si="7"/>
        <v>121.6647669343575</v>
      </c>
    </row>
    <row r="30" spans="1:17" s="1" customFormat="1" ht="15.75">
      <c r="A30" s="15" t="s">
        <v>94</v>
      </c>
      <c r="B30" s="29" t="s">
        <v>89</v>
      </c>
      <c r="C30" s="63">
        <v>139416.08</v>
      </c>
      <c r="D30" s="63">
        <v>167354</v>
      </c>
      <c r="E30" s="63">
        <v>53035.87</v>
      </c>
      <c r="F30" s="57">
        <f t="shared" si="11"/>
        <v>31.69082902111692</v>
      </c>
      <c r="G30" s="57">
        <f t="shared" si="12"/>
        <v>38.04142965431247</v>
      </c>
      <c r="H30" s="65"/>
      <c r="I30" s="65"/>
      <c r="J30" s="65"/>
      <c r="K30" s="9"/>
      <c r="L30" s="9"/>
      <c r="M30" s="46">
        <f t="shared" si="3"/>
        <v>139416.08</v>
      </c>
      <c r="N30" s="46">
        <f t="shared" si="4"/>
        <v>167354</v>
      </c>
      <c r="O30" s="46">
        <f t="shared" si="5"/>
        <v>53035.87</v>
      </c>
      <c r="P30" s="41">
        <f t="shared" si="6"/>
        <v>31.69082902111692</v>
      </c>
      <c r="Q30" s="42">
        <f t="shared" si="7"/>
        <v>38.04142965431247</v>
      </c>
    </row>
    <row r="31" spans="1:17" s="1" customFormat="1" ht="31.5">
      <c r="A31" s="15" t="s">
        <v>99</v>
      </c>
      <c r="B31" s="29" t="s">
        <v>90</v>
      </c>
      <c r="C31" s="63">
        <v>1644183.89</v>
      </c>
      <c r="D31" s="63">
        <v>1930465.15</v>
      </c>
      <c r="E31" s="63">
        <v>1684172.46</v>
      </c>
      <c r="F31" s="57">
        <f t="shared" si="11"/>
        <v>87.24179558486202</v>
      </c>
      <c r="G31" s="57">
        <f t="shared" si="12"/>
        <v>102.43212272320707</v>
      </c>
      <c r="H31" s="65"/>
      <c r="I31" s="65"/>
      <c r="J31" s="65"/>
      <c r="K31" s="9"/>
      <c r="L31" s="9"/>
      <c r="M31" s="46">
        <f t="shared" si="3"/>
        <v>1644183.89</v>
      </c>
      <c r="N31" s="46">
        <f t="shared" si="4"/>
        <v>1930465.15</v>
      </c>
      <c r="O31" s="46">
        <f t="shared" si="5"/>
        <v>1684172.46</v>
      </c>
      <c r="P31" s="41">
        <f t="shared" si="6"/>
        <v>87.24179558486202</v>
      </c>
      <c r="Q31" s="42">
        <f t="shared" si="7"/>
        <v>102.43212272320707</v>
      </c>
    </row>
    <row r="32" spans="1:17" s="1" customFormat="1" ht="21" customHeight="1">
      <c r="A32" s="35" t="s">
        <v>34</v>
      </c>
      <c r="B32" s="30"/>
      <c r="C32" s="64">
        <v>1537587.9</v>
      </c>
      <c r="D32" s="64">
        <v>1671465.15</v>
      </c>
      <c r="E32" s="64">
        <v>1663866.46</v>
      </c>
      <c r="F32" s="57">
        <f t="shared" si="11"/>
        <v>99.54538747038788</v>
      </c>
      <c r="G32" s="57">
        <f t="shared" si="12"/>
        <v>108.21277014471823</v>
      </c>
      <c r="H32" s="64"/>
      <c r="I32" s="64"/>
      <c r="J32" s="64"/>
      <c r="K32" s="9"/>
      <c r="L32" s="9"/>
      <c r="M32" s="46">
        <f t="shared" si="3"/>
        <v>1537587.9</v>
      </c>
      <c r="N32" s="46">
        <f t="shared" si="4"/>
        <v>1671465.15</v>
      </c>
      <c r="O32" s="46">
        <f t="shared" si="5"/>
        <v>1663866.46</v>
      </c>
      <c r="P32" s="41">
        <f t="shared" si="6"/>
        <v>99.54538747038788</v>
      </c>
      <c r="Q32" s="42">
        <f t="shared" si="7"/>
        <v>108.21277014471823</v>
      </c>
    </row>
    <row r="33" spans="1:17" s="10" customFormat="1" ht="51" customHeight="1">
      <c r="A33" s="14" t="s">
        <v>96</v>
      </c>
      <c r="B33" s="31" t="s">
        <v>91</v>
      </c>
      <c r="C33" s="63">
        <v>373084.71</v>
      </c>
      <c r="D33" s="63"/>
      <c r="E33" s="63"/>
      <c r="F33" s="57"/>
      <c r="G33" s="57">
        <f t="shared" si="12"/>
        <v>0</v>
      </c>
      <c r="H33" s="63"/>
      <c r="I33" s="63"/>
      <c r="J33" s="63"/>
      <c r="K33" s="9"/>
      <c r="L33" s="9"/>
      <c r="M33" s="46">
        <f t="shared" si="3"/>
        <v>373084.71</v>
      </c>
      <c r="N33" s="46">
        <f t="shared" si="4"/>
        <v>0</v>
      </c>
      <c r="O33" s="46">
        <f t="shared" si="5"/>
        <v>0</v>
      </c>
      <c r="P33" s="41"/>
      <c r="Q33" s="42">
        <f t="shared" si="7"/>
        <v>0</v>
      </c>
    </row>
    <row r="34" spans="1:17" s="10" customFormat="1" ht="21" customHeight="1">
      <c r="A34" s="14" t="s">
        <v>97</v>
      </c>
      <c r="B34" s="31" t="s">
        <v>92</v>
      </c>
      <c r="C34" s="63">
        <v>309720.3</v>
      </c>
      <c r="D34" s="63">
        <v>386449</v>
      </c>
      <c r="E34" s="63">
        <v>337501.07</v>
      </c>
      <c r="F34" s="57">
        <f t="shared" si="11"/>
        <v>87.33392245807339</v>
      </c>
      <c r="G34" s="57">
        <f t="shared" si="12"/>
        <v>108.96963163215328</v>
      </c>
      <c r="H34" s="63"/>
      <c r="I34" s="63"/>
      <c r="J34" s="63"/>
      <c r="K34" s="9"/>
      <c r="L34" s="9"/>
      <c r="M34" s="46">
        <f t="shared" si="3"/>
        <v>309720.3</v>
      </c>
      <c r="N34" s="46">
        <f t="shared" si="4"/>
        <v>386449</v>
      </c>
      <c r="O34" s="46">
        <f t="shared" si="5"/>
        <v>337501.07</v>
      </c>
      <c r="P34" s="41">
        <f t="shared" si="6"/>
        <v>87.33392245807339</v>
      </c>
      <c r="Q34" s="42">
        <f t="shared" si="7"/>
        <v>108.96963163215328</v>
      </c>
    </row>
    <row r="35" spans="1:17" s="10" customFormat="1" ht="21" customHeight="1">
      <c r="A35" s="14" t="s">
        <v>98</v>
      </c>
      <c r="B35" s="31" t="s">
        <v>93</v>
      </c>
      <c r="C35" s="63">
        <v>1798044.19</v>
      </c>
      <c r="D35" s="63">
        <v>3545334</v>
      </c>
      <c r="E35" s="63">
        <v>2153997.01</v>
      </c>
      <c r="F35" s="57">
        <f t="shared" si="11"/>
        <v>60.75582751864845</v>
      </c>
      <c r="G35" s="57">
        <f t="shared" si="12"/>
        <v>119.79666695510971</v>
      </c>
      <c r="H35" s="63"/>
      <c r="I35" s="63"/>
      <c r="J35" s="63"/>
      <c r="K35" s="9"/>
      <c r="L35" s="9"/>
      <c r="M35" s="46">
        <f t="shared" si="3"/>
        <v>1798044.19</v>
      </c>
      <c r="N35" s="46">
        <f t="shared" si="4"/>
        <v>3545334</v>
      </c>
      <c r="O35" s="46">
        <f t="shared" si="5"/>
        <v>2153997.01</v>
      </c>
      <c r="P35" s="41">
        <f t="shared" si="6"/>
        <v>60.75582751864845</v>
      </c>
      <c r="Q35" s="42">
        <f t="shared" si="7"/>
        <v>119.79666695510971</v>
      </c>
    </row>
    <row r="36" spans="1:17" s="34" customFormat="1" ht="33" customHeight="1">
      <c r="A36" s="17" t="s">
        <v>35</v>
      </c>
      <c r="B36" s="33" t="s">
        <v>4</v>
      </c>
      <c r="C36" s="62">
        <f>SUM(C37:C59)</f>
        <v>142886661.23999998</v>
      </c>
      <c r="D36" s="62">
        <f>SUM(D37:D59)</f>
        <v>16230385.72</v>
      </c>
      <c r="E36" s="62">
        <f>SUM(E37:E59)</f>
        <v>12218006.91</v>
      </c>
      <c r="F36" s="76">
        <f>E36/D36*100</f>
        <v>75.27859855446492</v>
      </c>
      <c r="G36" s="76">
        <f>E36/C36*100</f>
        <v>8.550837988633516</v>
      </c>
      <c r="H36" s="62">
        <f>SUM(H37:H59)</f>
        <v>268639.9</v>
      </c>
      <c r="I36" s="62">
        <f>SUM(I37:I59)</f>
        <v>6743808.61</v>
      </c>
      <c r="J36" s="62">
        <f>SUM(J37:J59)</f>
        <v>6476650.18</v>
      </c>
      <c r="K36" s="40">
        <f>J36/I36*100</f>
        <v>96.03846364198641</v>
      </c>
      <c r="L36" s="40">
        <f>J36/H36*100</f>
        <v>2410.9040317540316</v>
      </c>
      <c r="M36" s="46">
        <f t="shared" si="3"/>
        <v>143155301.14</v>
      </c>
      <c r="N36" s="46">
        <f t="shared" si="4"/>
        <v>22974194.330000002</v>
      </c>
      <c r="O36" s="46">
        <f t="shared" si="5"/>
        <v>18694657.09</v>
      </c>
      <c r="P36" s="41">
        <f t="shared" si="6"/>
        <v>81.37241646636667</v>
      </c>
      <c r="Q36" s="42">
        <f t="shared" si="7"/>
        <v>13.059004410683608</v>
      </c>
    </row>
    <row r="37" spans="1:17" s="1" customFormat="1" ht="19.5" customHeight="1">
      <c r="A37" s="35" t="s">
        <v>36</v>
      </c>
      <c r="B37" s="30"/>
      <c r="C37" s="64">
        <f>54149687.73+852080.45+48433187.9+23872780.58+1324024.17</f>
        <v>128631760.83</v>
      </c>
      <c r="D37" s="64"/>
      <c r="E37" s="64"/>
      <c r="F37" s="57"/>
      <c r="G37" s="57">
        <f>E37/C37*100</f>
        <v>0</v>
      </c>
      <c r="H37" s="64"/>
      <c r="I37" s="64"/>
      <c r="J37" s="64"/>
      <c r="K37" s="9"/>
      <c r="L37" s="9"/>
      <c r="M37" s="46">
        <f t="shared" si="3"/>
        <v>128631760.83</v>
      </c>
      <c r="N37" s="46">
        <f t="shared" si="4"/>
        <v>0</v>
      </c>
      <c r="O37" s="46">
        <f t="shared" si="5"/>
        <v>0</v>
      </c>
      <c r="P37" s="41" t="e">
        <f t="shared" si="6"/>
        <v>#DIV/0!</v>
      </c>
      <c r="Q37" s="42">
        <f t="shared" si="7"/>
        <v>0</v>
      </c>
    </row>
    <row r="38" spans="1:17" s="10" customFormat="1" ht="33.75" customHeight="1">
      <c r="A38" s="14" t="s">
        <v>101</v>
      </c>
      <c r="B38" s="31" t="s">
        <v>100</v>
      </c>
      <c r="C38" s="63">
        <v>15390.89</v>
      </c>
      <c r="D38" s="63">
        <v>44130</v>
      </c>
      <c r="E38" s="63">
        <v>4173.37</v>
      </c>
      <c r="F38" s="57">
        <f>E38/D38*100</f>
        <v>9.456990709268071</v>
      </c>
      <c r="G38" s="57">
        <f>E38/C38*100</f>
        <v>27.115845802289535</v>
      </c>
      <c r="H38" s="63"/>
      <c r="I38" s="63"/>
      <c r="J38" s="63"/>
      <c r="K38" s="9"/>
      <c r="L38" s="9"/>
      <c r="M38" s="46">
        <f t="shared" si="3"/>
        <v>15390.89</v>
      </c>
      <c r="N38" s="46">
        <f t="shared" si="4"/>
        <v>44130</v>
      </c>
      <c r="O38" s="46">
        <f t="shared" si="5"/>
        <v>4173.37</v>
      </c>
      <c r="P38" s="41">
        <f t="shared" si="6"/>
        <v>9.456990709268071</v>
      </c>
      <c r="Q38" s="42">
        <f t="shared" si="7"/>
        <v>27.115845802289535</v>
      </c>
    </row>
    <row r="39" spans="1:17" s="10" customFormat="1" ht="22.5" customHeight="1">
      <c r="A39" s="14" t="s">
        <v>37</v>
      </c>
      <c r="B39" s="31">
        <v>3032</v>
      </c>
      <c r="C39" s="63">
        <v>41369.56</v>
      </c>
      <c r="D39" s="63">
        <v>47220</v>
      </c>
      <c r="E39" s="63">
        <v>40184.15</v>
      </c>
      <c r="F39" s="57">
        <f>E39/D39*100</f>
        <v>85.09985175772978</v>
      </c>
      <c r="G39" s="57">
        <f>E39/C39*100</f>
        <v>97.13458397913828</v>
      </c>
      <c r="H39" s="63"/>
      <c r="I39" s="63"/>
      <c r="J39" s="63"/>
      <c r="K39" s="9"/>
      <c r="L39" s="9"/>
      <c r="M39" s="46">
        <f t="shared" si="3"/>
        <v>41369.56</v>
      </c>
      <c r="N39" s="46">
        <f t="shared" si="4"/>
        <v>47220</v>
      </c>
      <c r="O39" s="46">
        <f t="shared" si="5"/>
        <v>40184.15</v>
      </c>
      <c r="P39" s="41">
        <f t="shared" si="6"/>
        <v>85.09985175772978</v>
      </c>
      <c r="Q39" s="42"/>
    </row>
    <row r="40" spans="1:17" s="1" customFormat="1" ht="31.5" customHeight="1">
      <c r="A40" s="36" t="s">
        <v>38</v>
      </c>
      <c r="B40" s="29">
        <v>3033</v>
      </c>
      <c r="C40" s="65">
        <v>750100</v>
      </c>
      <c r="D40" s="65">
        <v>749700</v>
      </c>
      <c r="E40" s="65">
        <v>749700</v>
      </c>
      <c r="F40" s="57">
        <f aca="true" t="shared" si="13" ref="F40:F59">E40/D40*100</f>
        <v>100</v>
      </c>
      <c r="G40" s="57">
        <f aca="true" t="shared" si="14" ref="G40:G59">E40/C40*100</f>
        <v>99.94667377682975</v>
      </c>
      <c r="H40" s="65"/>
      <c r="I40" s="65"/>
      <c r="J40" s="65"/>
      <c r="K40" s="9"/>
      <c r="L40" s="9"/>
      <c r="M40" s="46">
        <f t="shared" si="3"/>
        <v>750100</v>
      </c>
      <c r="N40" s="46">
        <f t="shared" si="4"/>
        <v>749700</v>
      </c>
      <c r="O40" s="46">
        <f t="shared" si="5"/>
        <v>749700</v>
      </c>
      <c r="P40" s="41">
        <f t="shared" si="6"/>
        <v>100</v>
      </c>
      <c r="Q40" s="42">
        <f t="shared" si="7"/>
        <v>99.94667377682975</v>
      </c>
    </row>
    <row r="41" spans="1:17" s="1" customFormat="1" ht="31.5" customHeight="1">
      <c r="A41" s="36" t="s">
        <v>104</v>
      </c>
      <c r="B41" s="29" t="s">
        <v>102</v>
      </c>
      <c r="C41" s="65"/>
      <c r="D41" s="65">
        <v>133320</v>
      </c>
      <c r="E41" s="65">
        <v>16030.1</v>
      </c>
      <c r="F41" s="57">
        <f t="shared" si="13"/>
        <v>12.023777377737774</v>
      </c>
      <c r="G41" s="57"/>
      <c r="H41" s="65"/>
      <c r="I41" s="65"/>
      <c r="J41" s="65"/>
      <c r="K41" s="9"/>
      <c r="L41" s="9"/>
      <c r="M41" s="46">
        <f t="shared" si="3"/>
        <v>0</v>
      </c>
      <c r="N41" s="46">
        <f t="shared" si="4"/>
        <v>133320</v>
      </c>
      <c r="O41" s="46">
        <f t="shared" si="5"/>
        <v>16030.1</v>
      </c>
      <c r="P41" s="41">
        <f t="shared" si="6"/>
        <v>12.023777377737774</v>
      </c>
      <c r="Q41" s="42"/>
    </row>
    <row r="42" spans="1:17" s="1" customFormat="1" ht="31.5" customHeight="1">
      <c r="A42" s="36" t="s">
        <v>105</v>
      </c>
      <c r="B42" s="29" t="s">
        <v>103</v>
      </c>
      <c r="C42" s="65">
        <v>4283600</v>
      </c>
      <c r="D42" s="65">
        <v>3218054</v>
      </c>
      <c r="E42" s="65">
        <v>1721890.08</v>
      </c>
      <c r="F42" s="57">
        <f t="shared" si="13"/>
        <v>53.5071841553933</v>
      </c>
      <c r="G42" s="57">
        <f t="shared" si="14"/>
        <v>40.19726585115323</v>
      </c>
      <c r="H42" s="65"/>
      <c r="I42" s="65"/>
      <c r="J42" s="65"/>
      <c r="K42" s="9"/>
      <c r="L42" s="9"/>
      <c r="M42" s="46">
        <f t="shared" si="3"/>
        <v>4283600</v>
      </c>
      <c r="N42" s="46">
        <f t="shared" si="4"/>
        <v>3218054</v>
      </c>
      <c r="O42" s="46">
        <f t="shared" si="5"/>
        <v>1721890.08</v>
      </c>
      <c r="P42" s="41">
        <f t="shared" si="6"/>
        <v>53.5071841553933</v>
      </c>
      <c r="Q42" s="42">
        <f t="shared" si="7"/>
        <v>40.19726585115323</v>
      </c>
    </row>
    <row r="43" spans="1:17" s="1" customFormat="1" ht="31.5" customHeight="1">
      <c r="A43" s="36" t="s">
        <v>16</v>
      </c>
      <c r="B43" s="29" t="s">
        <v>15</v>
      </c>
      <c r="C43" s="65">
        <v>16562.1</v>
      </c>
      <c r="D43" s="65">
        <v>53478</v>
      </c>
      <c r="E43" s="65">
        <v>7859.1</v>
      </c>
      <c r="F43" s="57">
        <f t="shared" si="13"/>
        <v>14.695949736340177</v>
      </c>
      <c r="G43" s="57">
        <f t="shared" si="14"/>
        <v>47.45231582951438</v>
      </c>
      <c r="H43" s="65"/>
      <c r="I43" s="65"/>
      <c r="J43" s="65"/>
      <c r="K43" s="9"/>
      <c r="L43" s="9"/>
      <c r="M43" s="46">
        <f t="shared" si="3"/>
        <v>16562.1</v>
      </c>
      <c r="N43" s="46">
        <f t="shared" si="4"/>
        <v>53478</v>
      </c>
      <c r="O43" s="46">
        <f t="shared" si="5"/>
        <v>7859.1</v>
      </c>
      <c r="P43" s="41">
        <f t="shared" si="6"/>
        <v>14.695949736340177</v>
      </c>
      <c r="Q43" s="42">
        <f t="shared" si="7"/>
        <v>47.45231582951438</v>
      </c>
    </row>
    <row r="44" spans="1:17" s="1" customFormat="1" ht="31.5" customHeight="1">
      <c r="A44" s="36" t="s">
        <v>17</v>
      </c>
      <c r="B44" s="29" t="s">
        <v>18</v>
      </c>
      <c r="C44" s="65">
        <v>16982.32</v>
      </c>
      <c r="D44" s="65">
        <v>23677</v>
      </c>
      <c r="E44" s="65">
        <v>9581.2</v>
      </c>
      <c r="F44" s="57">
        <f t="shared" si="13"/>
        <v>40.46627528825443</v>
      </c>
      <c r="G44" s="57">
        <f t="shared" si="14"/>
        <v>56.41867542243935</v>
      </c>
      <c r="H44" s="65"/>
      <c r="I44" s="65"/>
      <c r="J44" s="65"/>
      <c r="K44" s="9"/>
      <c r="L44" s="9"/>
      <c r="M44" s="46">
        <f t="shared" si="3"/>
        <v>16982.32</v>
      </c>
      <c r="N44" s="46">
        <f t="shared" si="4"/>
        <v>23677</v>
      </c>
      <c r="O44" s="46">
        <f t="shared" si="5"/>
        <v>9581.2</v>
      </c>
      <c r="P44" s="41">
        <f t="shared" si="6"/>
        <v>40.46627528825443</v>
      </c>
      <c r="Q44" s="42">
        <f t="shared" si="7"/>
        <v>56.41867542243935</v>
      </c>
    </row>
    <row r="45" spans="1:17" s="10" customFormat="1" ht="47.25">
      <c r="A45" s="14" t="s">
        <v>39</v>
      </c>
      <c r="B45" s="31">
        <v>3104</v>
      </c>
      <c r="C45" s="63">
        <v>2126141.13</v>
      </c>
      <c r="D45" s="63">
        <v>2876360</v>
      </c>
      <c r="E45" s="63">
        <v>2573386.36</v>
      </c>
      <c r="F45" s="57">
        <f t="shared" si="13"/>
        <v>89.46676911095967</v>
      </c>
      <c r="G45" s="57">
        <f t="shared" si="14"/>
        <v>121.03553821942197</v>
      </c>
      <c r="H45" s="63">
        <v>22105.31</v>
      </c>
      <c r="I45" s="63">
        <v>93920.59</v>
      </c>
      <c r="J45" s="63">
        <v>89335.28</v>
      </c>
      <c r="K45" s="9">
        <f>J45/I45*100</f>
        <v>95.11788629096134</v>
      </c>
      <c r="L45" s="9">
        <f>J45/H45*100</f>
        <v>404.13493409502064</v>
      </c>
      <c r="M45" s="46">
        <f t="shared" si="3"/>
        <v>2148246.44</v>
      </c>
      <c r="N45" s="46">
        <f t="shared" si="4"/>
        <v>2970280.59</v>
      </c>
      <c r="O45" s="46">
        <f t="shared" si="5"/>
        <v>2662721.6399999997</v>
      </c>
      <c r="P45" s="41">
        <f t="shared" si="6"/>
        <v>89.6454580407166</v>
      </c>
      <c r="Q45" s="42">
        <f t="shared" si="7"/>
        <v>123.94861178031324</v>
      </c>
    </row>
    <row r="46" spans="1:17" s="10" customFormat="1" ht="35.25" customHeight="1">
      <c r="A46" s="14" t="s">
        <v>40</v>
      </c>
      <c r="B46" s="31">
        <v>3105</v>
      </c>
      <c r="C46" s="63">
        <v>1251892.45</v>
      </c>
      <c r="D46" s="63">
        <v>1897353</v>
      </c>
      <c r="E46" s="63">
        <v>1415619.04</v>
      </c>
      <c r="F46" s="57">
        <f t="shared" si="13"/>
        <v>74.61020906494468</v>
      </c>
      <c r="G46" s="57">
        <f t="shared" si="14"/>
        <v>113.07832713584942</v>
      </c>
      <c r="H46" s="63">
        <v>239004.59</v>
      </c>
      <c r="I46" s="63">
        <v>736117.28</v>
      </c>
      <c r="J46" s="63">
        <v>475448.92</v>
      </c>
      <c r="K46" s="9">
        <f>J46/I46*100</f>
        <v>64.5887459672187</v>
      </c>
      <c r="L46" s="9">
        <f>J46/H46*100</f>
        <v>198.9287820790387</v>
      </c>
      <c r="M46" s="46">
        <f t="shared" si="3"/>
        <v>1490897.04</v>
      </c>
      <c r="N46" s="46">
        <f t="shared" si="4"/>
        <v>2633470.2800000003</v>
      </c>
      <c r="O46" s="46">
        <f t="shared" si="5"/>
        <v>1891067.96</v>
      </c>
      <c r="P46" s="41">
        <f t="shared" si="6"/>
        <v>71.80897291159101</v>
      </c>
      <c r="Q46" s="42">
        <f t="shared" si="7"/>
        <v>126.84094939245436</v>
      </c>
    </row>
    <row r="47" spans="1:17" s="10" customFormat="1" ht="64.5" customHeight="1">
      <c r="A47" s="14" t="s">
        <v>167</v>
      </c>
      <c r="B47" s="31" t="s">
        <v>168</v>
      </c>
      <c r="C47" s="63">
        <v>50000</v>
      </c>
      <c r="D47" s="63"/>
      <c r="E47" s="63"/>
      <c r="F47" s="57"/>
      <c r="G47" s="57">
        <f>E47/C47*100</f>
        <v>0</v>
      </c>
      <c r="H47" s="63"/>
      <c r="I47" s="63"/>
      <c r="J47" s="63"/>
      <c r="K47" s="9"/>
      <c r="L47" s="9"/>
      <c r="M47" s="46">
        <f>H47+C47</f>
        <v>50000</v>
      </c>
      <c r="N47" s="46">
        <f>I47+D47</f>
        <v>0</v>
      </c>
      <c r="O47" s="46">
        <f>J47+E47</f>
        <v>0</v>
      </c>
      <c r="P47" s="41"/>
      <c r="Q47" s="42">
        <f>O47/M47*100</f>
        <v>0</v>
      </c>
    </row>
    <row r="48" spans="1:17" s="10" customFormat="1" ht="35.25" customHeight="1">
      <c r="A48" s="14" t="s">
        <v>106</v>
      </c>
      <c r="B48" s="31" t="s">
        <v>14</v>
      </c>
      <c r="C48" s="63">
        <v>8280</v>
      </c>
      <c r="D48" s="63">
        <v>26300</v>
      </c>
      <c r="E48" s="63">
        <v>12000</v>
      </c>
      <c r="F48" s="57">
        <f t="shared" si="13"/>
        <v>45.627376425855516</v>
      </c>
      <c r="G48" s="57">
        <f t="shared" si="14"/>
        <v>144.92753623188406</v>
      </c>
      <c r="H48" s="63"/>
      <c r="I48" s="63"/>
      <c r="J48" s="63"/>
      <c r="K48" s="9"/>
      <c r="L48" s="9"/>
      <c r="M48" s="46">
        <f t="shared" si="3"/>
        <v>8280</v>
      </c>
      <c r="N48" s="46">
        <f t="shared" si="4"/>
        <v>26300</v>
      </c>
      <c r="O48" s="46">
        <f t="shared" si="5"/>
        <v>12000</v>
      </c>
      <c r="P48" s="41">
        <f t="shared" si="6"/>
        <v>45.627376425855516</v>
      </c>
      <c r="Q48" s="42">
        <f t="shared" si="7"/>
        <v>144.92753623188406</v>
      </c>
    </row>
    <row r="49" spans="1:17" s="10" customFormat="1" ht="32.25" customHeight="1">
      <c r="A49" s="14" t="s">
        <v>41</v>
      </c>
      <c r="B49" s="31">
        <v>3121</v>
      </c>
      <c r="C49" s="63">
        <v>303941.12</v>
      </c>
      <c r="D49" s="63">
        <v>530891</v>
      </c>
      <c r="E49" s="63">
        <v>323848.7</v>
      </c>
      <c r="F49" s="57">
        <f t="shared" si="13"/>
        <v>61.000977601805275</v>
      </c>
      <c r="G49" s="57">
        <f t="shared" si="14"/>
        <v>106.54981464831084</v>
      </c>
      <c r="H49" s="63"/>
      <c r="I49" s="63"/>
      <c r="J49" s="63"/>
      <c r="K49" s="9"/>
      <c r="L49" s="9"/>
      <c r="M49" s="46">
        <f t="shared" si="3"/>
        <v>303941.12</v>
      </c>
      <c r="N49" s="46">
        <f t="shared" si="4"/>
        <v>530891</v>
      </c>
      <c r="O49" s="46">
        <f t="shared" si="5"/>
        <v>323848.7</v>
      </c>
      <c r="P49" s="41">
        <f t="shared" si="6"/>
        <v>61.000977601805275</v>
      </c>
      <c r="Q49" s="42">
        <f t="shared" si="7"/>
        <v>106.54981464831084</v>
      </c>
    </row>
    <row r="50" spans="1:17" s="10" customFormat="1" ht="32.25" customHeight="1">
      <c r="A50" s="14" t="s">
        <v>107</v>
      </c>
      <c r="B50" s="31" t="s">
        <v>7</v>
      </c>
      <c r="C50" s="63"/>
      <c r="D50" s="63"/>
      <c r="E50" s="63"/>
      <c r="F50" s="57"/>
      <c r="G50" s="57"/>
      <c r="H50" s="63"/>
      <c r="I50" s="63"/>
      <c r="J50" s="63"/>
      <c r="K50" s="9"/>
      <c r="L50" s="9"/>
      <c r="M50" s="46">
        <f t="shared" si="3"/>
        <v>0</v>
      </c>
      <c r="N50" s="46">
        <f t="shared" si="4"/>
        <v>0</v>
      </c>
      <c r="O50" s="46">
        <f t="shared" si="5"/>
        <v>0</v>
      </c>
      <c r="P50" s="41"/>
      <c r="Q50" s="42"/>
    </row>
    <row r="51" spans="1:17" s="10" customFormat="1" ht="55.5" customHeight="1">
      <c r="A51" s="37" t="s">
        <v>42</v>
      </c>
      <c r="B51" s="31">
        <v>3140</v>
      </c>
      <c r="C51" s="63">
        <v>2784469.83</v>
      </c>
      <c r="D51" s="63">
        <v>439575</v>
      </c>
      <c r="E51" s="63">
        <v>129375</v>
      </c>
      <c r="F51" s="57">
        <f t="shared" si="13"/>
        <v>29.43183757038048</v>
      </c>
      <c r="G51" s="57">
        <f t="shared" si="14"/>
        <v>4.646306402967921</v>
      </c>
      <c r="H51" s="63"/>
      <c r="I51" s="63"/>
      <c r="J51" s="63"/>
      <c r="K51" s="9"/>
      <c r="L51" s="9"/>
      <c r="M51" s="46">
        <f t="shared" si="3"/>
        <v>2784469.83</v>
      </c>
      <c r="N51" s="46">
        <f t="shared" si="4"/>
        <v>439575</v>
      </c>
      <c r="O51" s="46">
        <f t="shared" si="5"/>
        <v>129375</v>
      </c>
      <c r="P51" s="41">
        <f t="shared" si="6"/>
        <v>29.43183757038048</v>
      </c>
      <c r="Q51" s="42">
        <f t="shared" si="7"/>
        <v>4.646306402967921</v>
      </c>
    </row>
    <row r="52" spans="1:17" s="10" customFormat="1" ht="69.75" customHeight="1">
      <c r="A52" s="14" t="s">
        <v>108</v>
      </c>
      <c r="B52" s="31" t="s">
        <v>8</v>
      </c>
      <c r="C52" s="63">
        <v>516478.37</v>
      </c>
      <c r="D52" s="63">
        <v>620990</v>
      </c>
      <c r="E52" s="63">
        <v>325095.99</v>
      </c>
      <c r="F52" s="57">
        <f t="shared" si="13"/>
        <v>52.35124398138456</v>
      </c>
      <c r="G52" s="57">
        <f t="shared" si="14"/>
        <v>62.94474442366289</v>
      </c>
      <c r="H52" s="63"/>
      <c r="I52" s="63"/>
      <c r="J52" s="63"/>
      <c r="K52" s="9"/>
      <c r="L52" s="9"/>
      <c r="M52" s="46">
        <f t="shared" si="3"/>
        <v>516478.37</v>
      </c>
      <c r="N52" s="46">
        <f t="shared" si="4"/>
        <v>620990</v>
      </c>
      <c r="O52" s="46">
        <f t="shared" si="5"/>
        <v>325095.99</v>
      </c>
      <c r="P52" s="41">
        <f t="shared" si="6"/>
        <v>52.35124398138456</v>
      </c>
      <c r="Q52" s="42">
        <f t="shared" si="7"/>
        <v>62.94474442366289</v>
      </c>
    </row>
    <row r="53" spans="1:17" s="10" customFormat="1" ht="47.25">
      <c r="A53" s="14" t="s">
        <v>110</v>
      </c>
      <c r="B53" s="31" t="s">
        <v>109</v>
      </c>
      <c r="C53" s="63">
        <v>8610.46</v>
      </c>
      <c r="D53" s="63">
        <v>20459</v>
      </c>
      <c r="E53" s="63">
        <v>18109.69</v>
      </c>
      <c r="F53" s="57">
        <f t="shared" si="13"/>
        <v>88.51698518989197</v>
      </c>
      <c r="G53" s="57">
        <f t="shared" si="14"/>
        <v>210.32198047491076</v>
      </c>
      <c r="H53" s="63"/>
      <c r="I53" s="63"/>
      <c r="J53" s="63"/>
      <c r="K53" s="9"/>
      <c r="L53" s="9"/>
      <c r="M53" s="46">
        <f t="shared" si="3"/>
        <v>8610.46</v>
      </c>
      <c r="N53" s="46">
        <f t="shared" si="4"/>
        <v>20459</v>
      </c>
      <c r="O53" s="46">
        <f t="shared" si="5"/>
        <v>18109.69</v>
      </c>
      <c r="P53" s="41">
        <f t="shared" si="6"/>
        <v>88.51698518989197</v>
      </c>
      <c r="Q53" s="42">
        <f t="shared" si="7"/>
        <v>210.32198047491076</v>
      </c>
    </row>
    <row r="54" spans="1:17" s="10" customFormat="1" ht="15.75">
      <c r="A54" s="14" t="s">
        <v>111</v>
      </c>
      <c r="B54" s="31" t="s">
        <v>112</v>
      </c>
      <c r="C54" s="63"/>
      <c r="D54" s="63">
        <v>200</v>
      </c>
      <c r="E54" s="63"/>
      <c r="F54" s="57">
        <f>E54/D54*100</f>
        <v>0</v>
      </c>
      <c r="G54" s="57"/>
      <c r="H54" s="63"/>
      <c r="I54" s="63"/>
      <c r="J54" s="63"/>
      <c r="K54" s="9"/>
      <c r="L54" s="9"/>
      <c r="M54" s="46">
        <f t="shared" si="3"/>
        <v>0</v>
      </c>
      <c r="N54" s="46">
        <f t="shared" si="4"/>
        <v>200</v>
      </c>
      <c r="O54" s="46">
        <f t="shared" si="5"/>
        <v>0</v>
      </c>
      <c r="P54" s="41">
        <f t="shared" si="6"/>
        <v>0</v>
      </c>
      <c r="Q54" s="42"/>
    </row>
    <row r="55" spans="1:17" s="10" customFormat="1" ht="63">
      <c r="A55" s="14" t="s">
        <v>113</v>
      </c>
      <c r="B55" s="31" t="s">
        <v>9</v>
      </c>
      <c r="C55" s="63">
        <v>13644.53</v>
      </c>
      <c r="D55" s="63">
        <v>18400</v>
      </c>
      <c r="E55" s="63">
        <v>15452.49</v>
      </c>
      <c r="F55" s="57">
        <f>E55/D55*100</f>
        <v>83.98092391304348</v>
      </c>
      <c r="G55" s="57">
        <f>E55/C55*100</f>
        <v>113.2504380876439</v>
      </c>
      <c r="H55" s="63"/>
      <c r="I55" s="63"/>
      <c r="J55" s="63"/>
      <c r="K55" s="9"/>
      <c r="L55" s="9"/>
      <c r="M55" s="46">
        <f t="shared" si="3"/>
        <v>13644.53</v>
      </c>
      <c r="N55" s="46">
        <f t="shared" si="4"/>
        <v>18400</v>
      </c>
      <c r="O55" s="46">
        <f t="shared" si="5"/>
        <v>15452.49</v>
      </c>
      <c r="P55" s="41">
        <f t="shared" si="6"/>
        <v>83.98092391304348</v>
      </c>
      <c r="Q55" s="42">
        <f t="shared" si="7"/>
        <v>113.2504380876439</v>
      </c>
    </row>
    <row r="56" spans="1:17" s="10" customFormat="1" ht="31.5">
      <c r="A56" s="14" t="s">
        <v>114</v>
      </c>
      <c r="B56" s="31" t="s">
        <v>10</v>
      </c>
      <c r="C56" s="63">
        <v>427973.64</v>
      </c>
      <c r="D56" s="63">
        <v>536000</v>
      </c>
      <c r="E56" s="63">
        <v>389212.4</v>
      </c>
      <c r="F56" s="57">
        <f>E56/D56*100</f>
        <v>72.6142537313433</v>
      </c>
      <c r="G56" s="57">
        <f>E56/C56*100</f>
        <v>90.94307770917854</v>
      </c>
      <c r="H56" s="63"/>
      <c r="I56" s="63"/>
      <c r="J56" s="63"/>
      <c r="K56" s="9"/>
      <c r="L56" s="9"/>
      <c r="M56" s="46">
        <f t="shared" si="3"/>
        <v>427973.64</v>
      </c>
      <c r="N56" s="46">
        <f t="shared" si="4"/>
        <v>536000</v>
      </c>
      <c r="O56" s="46">
        <f t="shared" si="5"/>
        <v>389212.4</v>
      </c>
      <c r="P56" s="41">
        <f t="shared" si="6"/>
        <v>72.6142537313433</v>
      </c>
      <c r="Q56" s="42">
        <f t="shared" si="7"/>
        <v>90.94307770917854</v>
      </c>
    </row>
    <row r="57" spans="1:17" s="10" customFormat="1" ht="183" customHeight="1">
      <c r="A57" s="74" t="s">
        <v>190</v>
      </c>
      <c r="B57" s="31" t="s">
        <v>189</v>
      </c>
      <c r="C57" s="63"/>
      <c r="D57" s="63"/>
      <c r="E57" s="63"/>
      <c r="F57" s="57" t="e">
        <f>E57/D57*100</f>
        <v>#DIV/0!</v>
      </c>
      <c r="G57" s="57" t="e">
        <f>E57/C57*100</f>
        <v>#DIV/0!</v>
      </c>
      <c r="H57" s="63"/>
      <c r="I57" s="63">
        <v>5799664.84</v>
      </c>
      <c r="J57" s="63">
        <v>5798642.6</v>
      </c>
      <c r="K57" s="9"/>
      <c r="L57" s="9"/>
      <c r="M57" s="46">
        <f>H57+C57</f>
        <v>0</v>
      </c>
      <c r="N57" s="46">
        <f>I57+D57</f>
        <v>5799664.84</v>
      </c>
      <c r="O57" s="46">
        <f>J57+E57</f>
        <v>5798642.6</v>
      </c>
      <c r="P57" s="41">
        <f>O57/N57*100</f>
        <v>99.982374153883</v>
      </c>
      <c r="Q57" s="42" t="e">
        <f>O57/M57*100</f>
        <v>#DIV/0!</v>
      </c>
    </row>
    <row r="58" spans="1:17" s="10" customFormat="1" ht="31.5">
      <c r="A58" s="14" t="s">
        <v>11</v>
      </c>
      <c r="B58" s="31" t="s">
        <v>12</v>
      </c>
      <c r="C58" s="63">
        <v>1165158.64</v>
      </c>
      <c r="D58" s="63">
        <v>1818612</v>
      </c>
      <c r="E58" s="63">
        <v>1560324.86</v>
      </c>
      <c r="F58" s="57">
        <f>E58/D58*100</f>
        <v>85.7975675955069</v>
      </c>
      <c r="G58" s="57">
        <f>E58/C58*100</f>
        <v>133.91522891681086</v>
      </c>
      <c r="H58" s="63">
        <v>7530</v>
      </c>
      <c r="I58" s="63">
        <v>114105.9</v>
      </c>
      <c r="J58" s="63">
        <v>113223.38</v>
      </c>
      <c r="K58" s="9">
        <f>J58/I58*100</f>
        <v>99.22657811734538</v>
      </c>
      <c r="L58" s="9">
        <f>J58/H58*100</f>
        <v>1503.630544488712</v>
      </c>
      <c r="M58" s="46">
        <f t="shared" si="3"/>
        <v>1172688.64</v>
      </c>
      <c r="N58" s="46">
        <f t="shared" si="4"/>
        <v>1932717.9</v>
      </c>
      <c r="O58" s="46">
        <f t="shared" si="5"/>
        <v>1673548.2400000002</v>
      </c>
      <c r="P58" s="41">
        <f t="shared" si="6"/>
        <v>86.59040411433041</v>
      </c>
      <c r="Q58" s="42">
        <f t="shared" si="7"/>
        <v>142.7103651315323</v>
      </c>
    </row>
    <row r="59" spans="1:17" s="10" customFormat="1" ht="15.75">
      <c r="A59" s="14" t="s">
        <v>43</v>
      </c>
      <c r="B59" s="31">
        <v>3242</v>
      </c>
      <c r="C59" s="63">
        <v>474305.37</v>
      </c>
      <c r="D59" s="63">
        <v>3175666.72</v>
      </c>
      <c r="E59" s="63">
        <v>2906164.38</v>
      </c>
      <c r="F59" s="57">
        <f t="shared" si="13"/>
        <v>91.51351940357266</v>
      </c>
      <c r="G59" s="57">
        <f t="shared" si="14"/>
        <v>612.7201089880133</v>
      </c>
      <c r="H59" s="63"/>
      <c r="I59" s="63"/>
      <c r="J59" s="63"/>
      <c r="K59" s="9"/>
      <c r="L59" s="9"/>
      <c r="M59" s="46">
        <f t="shared" si="3"/>
        <v>474305.37</v>
      </c>
      <c r="N59" s="46">
        <f t="shared" si="4"/>
        <v>3175666.72</v>
      </c>
      <c r="O59" s="46">
        <f t="shared" si="5"/>
        <v>2906164.38</v>
      </c>
      <c r="P59" s="41">
        <f t="shared" si="6"/>
        <v>91.51351940357266</v>
      </c>
      <c r="Q59" s="42">
        <f t="shared" si="7"/>
        <v>612.7201089880133</v>
      </c>
    </row>
    <row r="60" spans="1:17" s="34" customFormat="1" ht="15.75">
      <c r="A60" s="17" t="s">
        <v>44</v>
      </c>
      <c r="B60" s="33" t="s">
        <v>5</v>
      </c>
      <c r="C60" s="62">
        <f>SUM(C61:C65)</f>
        <v>7385755.790000001</v>
      </c>
      <c r="D60" s="62">
        <f>SUM(D61:D65)</f>
        <v>9125108</v>
      </c>
      <c r="E60" s="62">
        <f>SUM(E61:E65)</f>
        <v>6964731.0600000005</v>
      </c>
      <c r="F60" s="76">
        <f aca="true" t="shared" si="15" ref="F60:F76">E60/D60*100</f>
        <v>76.32491648318026</v>
      </c>
      <c r="G60" s="76">
        <f aca="true" t="shared" si="16" ref="G60:G76">E60/C60*100</f>
        <v>94.2995037749549</v>
      </c>
      <c r="H60" s="62">
        <f>SUM(H61:H65)</f>
        <v>731821.54</v>
      </c>
      <c r="I60" s="62">
        <f>SUM(I61:I65)</f>
        <v>412282.62</v>
      </c>
      <c r="J60" s="62">
        <f>SUM(J61:J65)</f>
        <v>398918.65</v>
      </c>
      <c r="K60" s="40">
        <f>J60/I60*100</f>
        <v>96.75854150727965</v>
      </c>
      <c r="L60" s="40">
        <f>J60/H60*100</f>
        <v>54.51037284308412</v>
      </c>
      <c r="M60" s="46">
        <f t="shared" si="3"/>
        <v>8117577.330000001</v>
      </c>
      <c r="N60" s="46">
        <f t="shared" si="4"/>
        <v>9537390.62</v>
      </c>
      <c r="O60" s="46">
        <f t="shared" si="5"/>
        <v>7363649.710000001</v>
      </c>
      <c r="P60" s="41">
        <f t="shared" si="6"/>
        <v>77.20822186477669</v>
      </c>
      <c r="Q60" s="42">
        <f t="shared" si="7"/>
        <v>90.71240606216683</v>
      </c>
    </row>
    <row r="61" spans="1:17" s="1" customFormat="1" ht="15.75">
      <c r="A61" s="15" t="s">
        <v>120</v>
      </c>
      <c r="B61" s="29" t="s">
        <v>115</v>
      </c>
      <c r="C61" s="65">
        <v>3466452.17</v>
      </c>
      <c r="D61" s="65">
        <v>4287872</v>
      </c>
      <c r="E61" s="65">
        <v>3387454.77</v>
      </c>
      <c r="F61" s="57">
        <f t="shared" si="15"/>
        <v>79.00083701192573</v>
      </c>
      <c r="G61" s="57">
        <f t="shared" si="16"/>
        <v>97.72108784065526</v>
      </c>
      <c r="H61" s="65">
        <v>122479.72</v>
      </c>
      <c r="I61" s="65">
        <v>372494.48</v>
      </c>
      <c r="J61" s="65">
        <v>370138</v>
      </c>
      <c r="K61" s="9">
        <f>J61/I61*100</f>
        <v>99.36737854477737</v>
      </c>
      <c r="L61" s="9">
        <f>J61/H61*100</f>
        <v>302.20349948546584</v>
      </c>
      <c r="M61" s="46">
        <f t="shared" si="3"/>
        <v>3588931.89</v>
      </c>
      <c r="N61" s="46">
        <f t="shared" si="4"/>
        <v>4660366.48</v>
      </c>
      <c r="O61" s="46">
        <f t="shared" si="5"/>
        <v>3757592.77</v>
      </c>
      <c r="P61" s="41">
        <f t="shared" si="6"/>
        <v>80.62869703757718</v>
      </c>
      <c r="Q61" s="42">
        <f t="shared" si="7"/>
        <v>104.69947285625419</v>
      </c>
    </row>
    <row r="62" spans="1:17" s="1" customFormat="1" ht="15.75">
      <c r="A62" s="15" t="s">
        <v>121</v>
      </c>
      <c r="B62" s="29" t="s">
        <v>116</v>
      </c>
      <c r="C62" s="65">
        <v>359153.69</v>
      </c>
      <c r="D62" s="65">
        <v>412372</v>
      </c>
      <c r="E62" s="65">
        <v>338828.53</v>
      </c>
      <c r="F62" s="57">
        <f t="shared" si="15"/>
        <v>82.16574597693345</v>
      </c>
      <c r="G62" s="57">
        <f t="shared" si="16"/>
        <v>94.34081827197711</v>
      </c>
      <c r="H62" s="65">
        <v>259841.98</v>
      </c>
      <c r="I62" s="65">
        <v>493.49</v>
      </c>
      <c r="J62" s="65"/>
      <c r="K62" s="9">
        <f>J62/I62*100</f>
        <v>0</v>
      </c>
      <c r="L62" s="9">
        <f>J62/H62*100</f>
        <v>0</v>
      </c>
      <c r="M62" s="46">
        <f t="shared" si="3"/>
        <v>618995.67</v>
      </c>
      <c r="N62" s="46">
        <f t="shared" si="4"/>
        <v>412865.49</v>
      </c>
      <c r="O62" s="46">
        <f t="shared" si="5"/>
        <v>338828.53</v>
      </c>
      <c r="P62" s="41">
        <f t="shared" si="6"/>
        <v>82.06753487679487</v>
      </c>
      <c r="Q62" s="42">
        <f t="shared" si="7"/>
        <v>54.738432984515065</v>
      </c>
    </row>
    <row r="63" spans="1:17" s="1" customFormat="1" ht="31.5">
      <c r="A63" s="15" t="s">
        <v>122</v>
      </c>
      <c r="B63" s="29" t="s">
        <v>117</v>
      </c>
      <c r="C63" s="65">
        <v>447048.21</v>
      </c>
      <c r="D63" s="65">
        <v>664512</v>
      </c>
      <c r="E63" s="65">
        <v>498792.45</v>
      </c>
      <c r="F63" s="57">
        <f t="shared" si="15"/>
        <v>75.06146615862468</v>
      </c>
      <c r="G63" s="57">
        <f t="shared" si="16"/>
        <v>111.57464426487694</v>
      </c>
      <c r="H63" s="65"/>
      <c r="I63" s="65">
        <v>9014</v>
      </c>
      <c r="J63" s="65"/>
      <c r="K63" s="9"/>
      <c r="L63" s="9"/>
      <c r="M63" s="46">
        <f t="shared" si="3"/>
        <v>447048.21</v>
      </c>
      <c r="N63" s="46">
        <f t="shared" si="4"/>
        <v>673526</v>
      </c>
      <c r="O63" s="46">
        <f t="shared" si="5"/>
        <v>498792.45</v>
      </c>
      <c r="P63" s="41">
        <f t="shared" si="6"/>
        <v>74.05689609606756</v>
      </c>
      <c r="Q63" s="42">
        <f t="shared" si="7"/>
        <v>111.57464426487694</v>
      </c>
    </row>
    <row r="64" spans="1:17" s="1" customFormat="1" ht="31.5">
      <c r="A64" s="15" t="s">
        <v>123</v>
      </c>
      <c r="B64" s="29" t="s">
        <v>118</v>
      </c>
      <c r="C64" s="65">
        <v>3075304.72</v>
      </c>
      <c r="D64" s="65">
        <v>3702679</v>
      </c>
      <c r="E64" s="65">
        <v>2739655.31</v>
      </c>
      <c r="F64" s="57">
        <f t="shared" si="15"/>
        <v>73.99116450548374</v>
      </c>
      <c r="G64" s="57">
        <f t="shared" si="16"/>
        <v>89.08565359988131</v>
      </c>
      <c r="H64" s="65">
        <v>349499.84</v>
      </c>
      <c r="I64" s="65">
        <v>30000</v>
      </c>
      <c r="J64" s="65">
        <v>28500</v>
      </c>
      <c r="K64" s="9">
        <f>J64/I64*100</f>
        <v>95</v>
      </c>
      <c r="L64" s="9">
        <f>J64/H64*100</f>
        <v>8.154510170877332</v>
      </c>
      <c r="M64" s="46">
        <f t="shared" si="3"/>
        <v>3424804.56</v>
      </c>
      <c r="N64" s="46">
        <f t="shared" si="4"/>
        <v>3732679</v>
      </c>
      <c r="O64" s="46">
        <f t="shared" si="5"/>
        <v>2768155.31</v>
      </c>
      <c r="P64" s="41">
        <f t="shared" si="6"/>
        <v>74.16001509907495</v>
      </c>
      <c r="Q64" s="42">
        <f t="shared" si="7"/>
        <v>80.82666504041327</v>
      </c>
    </row>
    <row r="65" spans="1:17" s="1" customFormat="1" ht="15.75">
      <c r="A65" s="15" t="s">
        <v>124</v>
      </c>
      <c r="B65" s="29" t="s">
        <v>119</v>
      </c>
      <c r="C65" s="65">
        <v>37797</v>
      </c>
      <c r="D65" s="65">
        <v>57673</v>
      </c>
      <c r="E65" s="65"/>
      <c r="F65" s="57">
        <f t="shared" si="15"/>
        <v>0</v>
      </c>
      <c r="G65" s="57">
        <f t="shared" si="16"/>
        <v>0</v>
      </c>
      <c r="H65" s="65"/>
      <c r="I65" s="65">
        <v>280.65</v>
      </c>
      <c r="J65" s="65">
        <v>280.65</v>
      </c>
      <c r="K65" s="9">
        <f>J65/I65*100</f>
        <v>100</v>
      </c>
      <c r="L65" s="9"/>
      <c r="M65" s="46">
        <f t="shared" si="3"/>
        <v>37797</v>
      </c>
      <c r="N65" s="46">
        <f t="shared" si="4"/>
        <v>57953.65</v>
      </c>
      <c r="O65" s="46">
        <f t="shared" si="5"/>
        <v>280.65</v>
      </c>
      <c r="P65" s="41">
        <f t="shared" si="6"/>
        <v>0.4842663059186091</v>
      </c>
      <c r="Q65" s="42">
        <f t="shared" si="7"/>
        <v>0.7425192475593301</v>
      </c>
    </row>
    <row r="66" spans="1:17" s="34" customFormat="1" ht="15.75">
      <c r="A66" s="17" t="s">
        <v>45</v>
      </c>
      <c r="B66" s="33">
        <v>5000</v>
      </c>
      <c r="C66" s="62">
        <f>SUM(C67:C71)</f>
        <v>3093343.18</v>
      </c>
      <c r="D66" s="62">
        <f>SUM(D67:D71)</f>
        <v>6523996</v>
      </c>
      <c r="E66" s="62">
        <f>SUM(E67:E71)</f>
        <v>4540862.140000001</v>
      </c>
      <c r="F66" s="76">
        <f t="shared" si="15"/>
        <v>69.60246664774166</v>
      </c>
      <c r="G66" s="76">
        <f t="shared" si="16"/>
        <v>146.79464500928734</v>
      </c>
      <c r="H66" s="62">
        <f>SUM(H67:H71)</f>
        <v>42428.74</v>
      </c>
      <c r="I66" s="62">
        <f>SUM(I67:I71)</f>
        <v>16467.07</v>
      </c>
      <c r="J66" s="62">
        <f>SUM(J67:J71)</f>
        <v>0</v>
      </c>
      <c r="K66" s="40">
        <f>J66/I66*100</f>
        <v>0</v>
      </c>
      <c r="L66" s="40">
        <f>J66/H66*100</f>
        <v>0</v>
      </c>
      <c r="M66" s="46">
        <f t="shared" si="3"/>
        <v>3135771.9200000004</v>
      </c>
      <c r="N66" s="46">
        <f t="shared" si="4"/>
        <v>6540463.07</v>
      </c>
      <c r="O66" s="46">
        <f t="shared" si="5"/>
        <v>4540862.140000001</v>
      </c>
      <c r="P66" s="41">
        <f t="shared" si="6"/>
        <v>69.42722696238694</v>
      </c>
      <c r="Q66" s="42">
        <f t="shared" si="7"/>
        <v>144.80843173058327</v>
      </c>
    </row>
    <row r="67" spans="1:17" s="10" customFormat="1" ht="31.5">
      <c r="A67" s="14" t="s">
        <v>125</v>
      </c>
      <c r="B67" s="31" t="s">
        <v>126</v>
      </c>
      <c r="C67" s="63">
        <v>44024.62</v>
      </c>
      <c r="D67" s="63">
        <v>94879</v>
      </c>
      <c r="E67" s="63">
        <v>53170.16</v>
      </c>
      <c r="F67" s="57">
        <f t="shared" si="15"/>
        <v>56.03996669442132</v>
      </c>
      <c r="G67" s="57">
        <f t="shared" si="16"/>
        <v>120.77369435556741</v>
      </c>
      <c r="H67" s="63"/>
      <c r="I67" s="63"/>
      <c r="J67" s="63"/>
      <c r="K67" s="9"/>
      <c r="L67" s="9"/>
      <c r="M67" s="46">
        <f t="shared" si="3"/>
        <v>44024.62</v>
      </c>
      <c r="N67" s="46">
        <f t="shared" si="4"/>
        <v>94879</v>
      </c>
      <c r="O67" s="46">
        <f t="shared" si="5"/>
        <v>53170.16</v>
      </c>
      <c r="P67" s="41">
        <f t="shared" si="6"/>
        <v>56.03996669442132</v>
      </c>
      <c r="Q67" s="42">
        <f t="shared" si="7"/>
        <v>120.77369435556741</v>
      </c>
    </row>
    <row r="68" spans="1:17" s="10" customFormat="1" ht="31.5">
      <c r="A68" s="14" t="s">
        <v>128</v>
      </c>
      <c r="B68" s="31" t="s">
        <v>127</v>
      </c>
      <c r="C68" s="63">
        <v>11016</v>
      </c>
      <c r="D68" s="63">
        <v>39169</v>
      </c>
      <c r="E68" s="63">
        <v>16200</v>
      </c>
      <c r="F68" s="57">
        <f t="shared" si="15"/>
        <v>41.35923817304501</v>
      </c>
      <c r="G68" s="57">
        <f t="shared" si="16"/>
        <v>147.05882352941177</v>
      </c>
      <c r="H68" s="63"/>
      <c r="I68" s="63"/>
      <c r="J68" s="63"/>
      <c r="K68" s="9"/>
      <c r="L68" s="9"/>
      <c r="M68" s="46">
        <f aca="true" t="shared" si="17" ref="M68:M76">H68+C68</f>
        <v>11016</v>
      </c>
      <c r="N68" s="46">
        <f aca="true" t="shared" si="18" ref="N68:N76">I68+D68</f>
        <v>39169</v>
      </c>
      <c r="O68" s="46">
        <f aca="true" t="shared" si="19" ref="O68:O76">J68+E68</f>
        <v>16200</v>
      </c>
      <c r="P68" s="41">
        <f aca="true" t="shared" si="20" ref="P68:P76">O68/N68*100</f>
        <v>41.35923817304501</v>
      </c>
      <c r="Q68" s="42">
        <f aca="true" t="shared" si="21" ref="Q68:Q76">O68/M68*100</f>
        <v>147.05882352941177</v>
      </c>
    </row>
    <row r="69" spans="1:17" s="10" customFormat="1" ht="31.5">
      <c r="A69" s="14" t="s">
        <v>46</v>
      </c>
      <c r="B69" s="31">
        <v>5031</v>
      </c>
      <c r="C69" s="63">
        <v>2296004.78</v>
      </c>
      <c r="D69" s="63">
        <v>4616263</v>
      </c>
      <c r="E69" s="63">
        <v>3192676.48</v>
      </c>
      <c r="F69" s="57">
        <f t="shared" si="15"/>
        <v>69.16149448157525</v>
      </c>
      <c r="G69" s="57">
        <f t="shared" si="16"/>
        <v>139.05356416548923</v>
      </c>
      <c r="H69" s="63">
        <v>42428.74</v>
      </c>
      <c r="I69" s="63">
        <v>16467.07</v>
      </c>
      <c r="J69" s="63"/>
      <c r="K69" s="9">
        <f aca="true" t="shared" si="22" ref="K69:K76">J69/I69*100</f>
        <v>0</v>
      </c>
      <c r="L69" s="9">
        <f aca="true" t="shared" si="23" ref="L69:L76">J69/H69*100</f>
        <v>0</v>
      </c>
      <c r="M69" s="46">
        <f t="shared" si="17"/>
        <v>2338433.52</v>
      </c>
      <c r="N69" s="46">
        <f t="shared" si="18"/>
        <v>4632730.07</v>
      </c>
      <c r="O69" s="46">
        <f t="shared" si="19"/>
        <v>3192676.48</v>
      </c>
      <c r="P69" s="41">
        <f t="shared" si="20"/>
        <v>68.91565948714987</v>
      </c>
      <c r="Q69" s="42">
        <f t="shared" si="21"/>
        <v>136.53056427278722</v>
      </c>
    </row>
    <row r="70" spans="1:17" s="10" customFormat="1" ht="15.75">
      <c r="A70" s="14" t="s">
        <v>131</v>
      </c>
      <c r="B70" s="31" t="s">
        <v>129</v>
      </c>
      <c r="C70" s="63">
        <v>592841.14</v>
      </c>
      <c r="D70" s="63">
        <v>1467000</v>
      </c>
      <c r="E70" s="63">
        <v>1165033</v>
      </c>
      <c r="F70" s="57">
        <f t="shared" si="15"/>
        <v>79.41601908657123</v>
      </c>
      <c r="G70" s="57">
        <f t="shared" si="16"/>
        <v>196.51689489700394</v>
      </c>
      <c r="H70" s="63"/>
      <c r="I70" s="63"/>
      <c r="J70" s="63"/>
      <c r="K70" s="9"/>
      <c r="L70" s="9"/>
      <c r="M70" s="46">
        <f t="shared" si="17"/>
        <v>592841.14</v>
      </c>
      <c r="N70" s="46">
        <f t="shared" si="18"/>
        <v>1467000</v>
      </c>
      <c r="O70" s="46">
        <f t="shared" si="19"/>
        <v>1165033</v>
      </c>
      <c r="P70" s="41">
        <f t="shared" si="20"/>
        <v>79.41601908657123</v>
      </c>
      <c r="Q70" s="42">
        <f t="shared" si="21"/>
        <v>196.51689489700394</v>
      </c>
    </row>
    <row r="71" spans="1:17" s="10" customFormat="1" ht="47.25">
      <c r="A71" s="14" t="s">
        <v>132</v>
      </c>
      <c r="B71" s="31" t="s">
        <v>130</v>
      </c>
      <c r="C71" s="63">
        <v>149456.64</v>
      </c>
      <c r="D71" s="63">
        <v>306685</v>
      </c>
      <c r="E71" s="63">
        <v>113782.5</v>
      </c>
      <c r="F71" s="57">
        <f t="shared" si="15"/>
        <v>37.100771149550845</v>
      </c>
      <c r="G71" s="57">
        <f t="shared" si="16"/>
        <v>76.1307761234295</v>
      </c>
      <c r="H71" s="63"/>
      <c r="I71" s="63"/>
      <c r="J71" s="63"/>
      <c r="K71" s="9"/>
      <c r="L71" s="9"/>
      <c r="M71" s="46">
        <f t="shared" si="17"/>
        <v>149456.64</v>
      </c>
      <c r="N71" s="46">
        <f t="shared" si="18"/>
        <v>306685</v>
      </c>
      <c r="O71" s="46">
        <f t="shared" si="19"/>
        <v>113782.5</v>
      </c>
      <c r="P71" s="41">
        <f t="shared" si="20"/>
        <v>37.100771149550845</v>
      </c>
      <c r="Q71" s="42">
        <f t="shared" si="21"/>
        <v>76.1307761234295</v>
      </c>
    </row>
    <row r="72" spans="1:17" s="34" customFormat="1" ht="15.75">
      <c r="A72" s="17" t="s">
        <v>47</v>
      </c>
      <c r="B72" s="33" t="s">
        <v>6</v>
      </c>
      <c r="C72" s="62">
        <f>SUM(C73:C79)</f>
        <v>12947680.08</v>
      </c>
      <c r="D72" s="62">
        <f>SUM(D73:D79)</f>
        <v>21024826</v>
      </c>
      <c r="E72" s="62">
        <f>SUM(E73:E79)</f>
        <v>16090484.49</v>
      </c>
      <c r="F72" s="76">
        <f t="shared" si="15"/>
        <v>76.53088063606329</v>
      </c>
      <c r="G72" s="76">
        <f t="shared" si="16"/>
        <v>124.27310831424249</v>
      </c>
      <c r="H72" s="62">
        <f>SUM(H73:H79)</f>
        <v>17548065</v>
      </c>
      <c r="I72" s="62">
        <f>SUM(I73:I79)</f>
        <v>1570810.63</v>
      </c>
      <c r="J72" s="62">
        <f>SUM(J73:J79)</f>
        <v>401430.63</v>
      </c>
      <c r="K72" s="40">
        <f t="shared" si="22"/>
        <v>25.555634927171333</v>
      </c>
      <c r="L72" s="40">
        <f t="shared" si="23"/>
        <v>2.287606240346158</v>
      </c>
      <c r="M72" s="46">
        <f t="shared" si="17"/>
        <v>30495745.08</v>
      </c>
      <c r="N72" s="46">
        <f t="shared" si="18"/>
        <v>22595636.63</v>
      </c>
      <c r="O72" s="46">
        <f t="shared" si="19"/>
        <v>16491915.120000001</v>
      </c>
      <c r="P72" s="41">
        <f t="shared" si="20"/>
        <v>72.98716734585761</v>
      </c>
      <c r="Q72" s="42">
        <f t="shared" si="21"/>
        <v>54.07939722979873</v>
      </c>
    </row>
    <row r="73" spans="1:17" s="10" customFormat="1" ht="31.5">
      <c r="A73" s="14" t="s">
        <v>48</v>
      </c>
      <c r="B73" s="31">
        <v>6012</v>
      </c>
      <c r="C73" s="63">
        <v>23208.82</v>
      </c>
      <c r="D73" s="63">
        <v>374000</v>
      </c>
      <c r="E73" s="63">
        <v>12168.4</v>
      </c>
      <c r="F73" s="57">
        <f t="shared" si="15"/>
        <v>3.2535828877005346</v>
      </c>
      <c r="G73" s="57"/>
      <c r="H73" s="63"/>
      <c r="I73" s="63">
        <v>198000</v>
      </c>
      <c r="J73" s="63"/>
      <c r="K73" s="9">
        <f t="shared" si="22"/>
        <v>0</v>
      </c>
      <c r="L73" s="9"/>
      <c r="M73" s="46">
        <f t="shared" si="17"/>
        <v>23208.82</v>
      </c>
      <c r="N73" s="46">
        <f t="shared" si="18"/>
        <v>572000</v>
      </c>
      <c r="O73" s="46">
        <f t="shared" si="19"/>
        <v>12168.4</v>
      </c>
      <c r="P73" s="41">
        <f t="shared" si="20"/>
        <v>2.1273426573426573</v>
      </c>
      <c r="Q73" s="42"/>
    </row>
    <row r="74" spans="1:17" s="10" customFormat="1" ht="15.75">
      <c r="A74" s="14" t="s">
        <v>134</v>
      </c>
      <c r="B74" s="31" t="s">
        <v>133</v>
      </c>
      <c r="C74" s="63"/>
      <c r="D74" s="63"/>
      <c r="E74" s="63"/>
      <c r="F74" s="57"/>
      <c r="G74" s="57"/>
      <c r="H74" s="63">
        <v>12265506.4</v>
      </c>
      <c r="I74" s="63"/>
      <c r="J74" s="63"/>
      <c r="K74" s="9"/>
      <c r="L74" s="9">
        <f t="shared" si="23"/>
        <v>0</v>
      </c>
      <c r="M74" s="46">
        <f t="shared" si="17"/>
        <v>12265506.4</v>
      </c>
      <c r="N74" s="46">
        <f t="shared" si="18"/>
        <v>0</v>
      </c>
      <c r="O74" s="46">
        <f t="shared" si="19"/>
        <v>0</v>
      </c>
      <c r="P74" s="41"/>
      <c r="Q74" s="42">
        <f t="shared" si="21"/>
        <v>0</v>
      </c>
    </row>
    <row r="75" spans="1:17" s="10" customFormat="1" ht="47.25">
      <c r="A75" s="14" t="s">
        <v>136</v>
      </c>
      <c r="B75" s="31" t="s">
        <v>135</v>
      </c>
      <c r="C75" s="63">
        <v>11213264.3</v>
      </c>
      <c r="D75" s="63">
        <v>17905289</v>
      </c>
      <c r="E75" s="63">
        <v>14582645.21</v>
      </c>
      <c r="F75" s="57">
        <f t="shared" si="15"/>
        <v>81.44322724978078</v>
      </c>
      <c r="G75" s="57">
        <f t="shared" si="16"/>
        <v>130.04817169965395</v>
      </c>
      <c r="H75" s="63">
        <v>3348954.04</v>
      </c>
      <c r="I75" s="63">
        <v>242374</v>
      </c>
      <c r="J75" s="63">
        <v>185826</v>
      </c>
      <c r="K75" s="9">
        <f t="shared" si="22"/>
        <v>76.66911467401619</v>
      </c>
      <c r="L75" s="9">
        <f t="shared" si="23"/>
        <v>5.548777253449558</v>
      </c>
      <c r="M75" s="46">
        <f t="shared" si="17"/>
        <v>14562218.34</v>
      </c>
      <c r="N75" s="46">
        <f t="shared" si="18"/>
        <v>18147663</v>
      </c>
      <c r="O75" s="46">
        <f t="shared" si="19"/>
        <v>14768471.21</v>
      </c>
      <c r="P75" s="41">
        <f t="shared" si="20"/>
        <v>81.37946582984267</v>
      </c>
      <c r="Q75" s="42">
        <f t="shared" si="21"/>
        <v>101.4163561154241</v>
      </c>
    </row>
    <row r="76" spans="1:17" s="10" customFormat="1" ht="15.75">
      <c r="A76" s="14" t="s">
        <v>49</v>
      </c>
      <c r="B76" s="31">
        <v>6030</v>
      </c>
      <c r="C76" s="63">
        <v>1701350.28</v>
      </c>
      <c r="D76" s="63">
        <v>2696537</v>
      </c>
      <c r="E76" s="63">
        <v>1486785.19</v>
      </c>
      <c r="F76" s="57">
        <f t="shared" si="15"/>
        <v>55.13683624589613</v>
      </c>
      <c r="G76" s="57">
        <f t="shared" si="16"/>
        <v>87.38854117683513</v>
      </c>
      <c r="H76" s="63">
        <v>1320849.75</v>
      </c>
      <c r="I76" s="63">
        <v>708464.63</v>
      </c>
      <c r="J76" s="63">
        <v>215604.63</v>
      </c>
      <c r="K76" s="9">
        <f t="shared" si="22"/>
        <v>30.432659708078862</v>
      </c>
      <c r="L76" s="9">
        <f t="shared" si="23"/>
        <v>16.323176046329266</v>
      </c>
      <c r="M76" s="46">
        <f t="shared" si="17"/>
        <v>3022200.0300000003</v>
      </c>
      <c r="N76" s="46">
        <f t="shared" si="18"/>
        <v>3405001.63</v>
      </c>
      <c r="O76" s="46">
        <f t="shared" si="19"/>
        <v>1702389.8199999998</v>
      </c>
      <c r="P76" s="41">
        <f t="shared" si="20"/>
        <v>49.996740236509076</v>
      </c>
      <c r="Q76" s="42">
        <f t="shared" si="21"/>
        <v>56.32948855473341</v>
      </c>
    </row>
    <row r="77" spans="1:17" s="10" customFormat="1" ht="31.5">
      <c r="A77" s="14" t="s">
        <v>139</v>
      </c>
      <c r="B77" s="31" t="s">
        <v>137</v>
      </c>
      <c r="C77" s="63">
        <v>9856.68</v>
      </c>
      <c r="D77" s="63">
        <v>49000</v>
      </c>
      <c r="E77" s="63">
        <v>8885.69</v>
      </c>
      <c r="F77" s="57">
        <f>E77/D77*100</f>
        <v>18.1340612244898</v>
      </c>
      <c r="G77" s="57">
        <f>E77/C77*100</f>
        <v>90.14891423887151</v>
      </c>
      <c r="H77" s="63"/>
      <c r="I77" s="63"/>
      <c r="J77" s="63"/>
      <c r="K77" s="9"/>
      <c r="L77" s="9"/>
      <c r="M77" s="46">
        <f aca="true" t="shared" si="24" ref="M77:O79">H77+C77</f>
        <v>9856.68</v>
      </c>
      <c r="N77" s="46">
        <f t="shared" si="24"/>
        <v>49000</v>
      </c>
      <c r="O77" s="46">
        <f t="shared" si="24"/>
        <v>8885.69</v>
      </c>
      <c r="P77" s="41">
        <f>O77/N77*100</f>
        <v>18.1340612244898</v>
      </c>
      <c r="Q77" s="42">
        <f>O77/M77*100</f>
        <v>90.14891423887151</v>
      </c>
    </row>
    <row r="78" spans="1:17" s="10" customFormat="1" ht="75.75" customHeight="1">
      <c r="A78" s="14" t="s">
        <v>192</v>
      </c>
      <c r="B78" s="31" t="s">
        <v>191</v>
      </c>
      <c r="C78" s="63"/>
      <c r="D78" s="63"/>
      <c r="E78" s="63"/>
      <c r="F78" s="57" t="e">
        <f>E78/D78*100</f>
        <v>#DIV/0!</v>
      </c>
      <c r="G78" s="57" t="e">
        <f>E78/C78*100</f>
        <v>#DIV/0!</v>
      </c>
      <c r="H78" s="63"/>
      <c r="I78" s="63">
        <v>421972</v>
      </c>
      <c r="J78" s="63"/>
      <c r="K78" s="9"/>
      <c r="L78" s="9"/>
      <c r="M78" s="46">
        <f>H78+C78</f>
        <v>0</v>
      </c>
      <c r="N78" s="46">
        <f>I78+D78</f>
        <v>421972</v>
      </c>
      <c r="O78" s="46">
        <f>J78+E78</f>
        <v>0</v>
      </c>
      <c r="P78" s="41">
        <f>O78/N78*100</f>
        <v>0</v>
      </c>
      <c r="Q78" s="42" t="e">
        <f>O78/M78*100</f>
        <v>#DIV/0!</v>
      </c>
    </row>
    <row r="79" spans="1:17" s="10" customFormat="1" ht="15.75">
      <c r="A79" s="14" t="s">
        <v>140</v>
      </c>
      <c r="B79" s="31" t="s">
        <v>138</v>
      </c>
      <c r="C79" s="63"/>
      <c r="D79" s="63"/>
      <c r="E79" s="63"/>
      <c r="F79" s="57"/>
      <c r="G79" s="57"/>
      <c r="H79" s="63">
        <v>612754.81</v>
      </c>
      <c r="I79" s="63"/>
      <c r="J79" s="63"/>
      <c r="K79" s="9"/>
      <c r="L79" s="9">
        <f>J79/H79*100</f>
        <v>0</v>
      </c>
      <c r="M79" s="46">
        <f t="shared" si="24"/>
        <v>612754.81</v>
      </c>
      <c r="N79" s="46">
        <f t="shared" si="24"/>
        <v>0</v>
      </c>
      <c r="O79" s="46">
        <f t="shared" si="24"/>
        <v>0</v>
      </c>
      <c r="P79" s="41"/>
      <c r="Q79" s="42">
        <f>O79/M79*100</f>
        <v>0</v>
      </c>
    </row>
    <row r="80" spans="1:17" s="34" customFormat="1" ht="15.75">
      <c r="A80" s="17" t="s">
        <v>51</v>
      </c>
      <c r="B80" s="33">
        <v>7000</v>
      </c>
      <c r="C80" s="56">
        <f>SUM(C81:C92)</f>
        <v>8111332.72</v>
      </c>
      <c r="D80" s="56">
        <f>SUM(D81:D92)</f>
        <v>8182723</v>
      </c>
      <c r="E80" s="56">
        <f>SUM(E81:E92)</f>
        <v>6493688.029999999</v>
      </c>
      <c r="F80" s="76">
        <f>E80/D80*100</f>
        <v>79.3585219736755</v>
      </c>
      <c r="G80" s="76">
        <f>E80/C80*100</f>
        <v>80.05698020485097</v>
      </c>
      <c r="H80" s="56">
        <f>SUM(H81:H92)</f>
        <v>4125996.33</v>
      </c>
      <c r="I80" s="56">
        <f>SUM(I81:I92)</f>
        <v>49240867</v>
      </c>
      <c r="J80" s="56">
        <f>SUM(J81:J92)</f>
        <v>11794639.709999999</v>
      </c>
      <c r="K80" s="40">
        <f>J80/I80*100</f>
        <v>23.952948899132906</v>
      </c>
      <c r="L80" s="40">
        <f>J80/H80*100</f>
        <v>285.8616141813194</v>
      </c>
      <c r="M80" s="45">
        <f>SUM(M81:M92)</f>
        <v>12237329.05</v>
      </c>
      <c r="N80" s="56">
        <f>SUM(N81:N92)</f>
        <v>57423590</v>
      </c>
      <c r="O80" s="56">
        <f>SUM(O81:O92)</f>
        <v>18288327.740000002</v>
      </c>
      <c r="P80" s="41">
        <f>O80/N80*100</f>
        <v>31.848109357147475</v>
      </c>
      <c r="Q80" s="42">
        <f>O80/M80*100</f>
        <v>149.44705388959042</v>
      </c>
    </row>
    <row r="81" spans="1:17" s="34" customFormat="1" ht="15.75">
      <c r="A81" s="14" t="s">
        <v>188</v>
      </c>
      <c r="B81" s="31" t="s">
        <v>187</v>
      </c>
      <c r="C81" s="63"/>
      <c r="D81" s="63">
        <v>190000</v>
      </c>
      <c r="E81" s="63"/>
      <c r="F81" s="57">
        <f aca="true" t="shared" si="25" ref="F81:F89">E81/D81*100</f>
        <v>0</v>
      </c>
      <c r="G81" s="57" t="e">
        <f aca="true" t="shared" si="26" ref="G81:G89">E81/C81*100</f>
        <v>#DIV/0!</v>
      </c>
      <c r="H81" s="63"/>
      <c r="I81" s="63"/>
      <c r="J81" s="63"/>
      <c r="K81" s="55"/>
      <c r="L81" s="55"/>
      <c r="M81" s="46">
        <f aca="true" t="shared" si="27" ref="M81:M87">H81+C81</f>
        <v>0</v>
      </c>
      <c r="N81" s="46">
        <f aca="true" t="shared" si="28" ref="N81:N87">I81+D81</f>
        <v>190000</v>
      </c>
      <c r="O81" s="46">
        <f aca="true" t="shared" si="29" ref="O81:O87">J81+E81</f>
        <v>0</v>
      </c>
      <c r="P81" s="41">
        <f aca="true" t="shared" si="30" ref="P81:P87">O81/N81*100</f>
        <v>0</v>
      </c>
      <c r="Q81" s="42" t="e">
        <f aca="true" t="shared" si="31" ref="Q81:Q87">O81/M81*100</f>
        <v>#DIV/0!</v>
      </c>
    </row>
    <row r="82" spans="1:17" s="10" customFormat="1" ht="15.75">
      <c r="A82" s="15" t="s">
        <v>161</v>
      </c>
      <c r="B82" s="29" t="s">
        <v>155</v>
      </c>
      <c r="C82" s="63"/>
      <c r="D82" s="63"/>
      <c r="E82" s="63"/>
      <c r="F82" s="57" t="e">
        <f t="shared" si="25"/>
        <v>#DIV/0!</v>
      </c>
      <c r="G82" s="57" t="e">
        <f t="shared" si="26"/>
        <v>#DIV/0!</v>
      </c>
      <c r="H82" s="63"/>
      <c r="I82" s="63">
        <v>1357494</v>
      </c>
      <c r="J82" s="63">
        <v>577043.21</v>
      </c>
      <c r="K82" s="9">
        <f aca="true" t="shared" si="32" ref="K82:K87">J82/I82*100</f>
        <v>42.50797498920805</v>
      </c>
      <c r="L82" s="9"/>
      <c r="M82" s="46">
        <f t="shared" si="27"/>
        <v>0</v>
      </c>
      <c r="N82" s="46">
        <f t="shared" si="28"/>
        <v>1357494</v>
      </c>
      <c r="O82" s="46">
        <f t="shared" si="29"/>
        <v>577043.21</v>
      </c>
      <c r="P82" s="41">
        <f t="shared" si="30"/>
        <v>42.50797498920805</v>
      </c>
      <c r="Q82" s="42" t="e">
        <f t="shared" si="31"/>
        <v>#DIV/0!</v>
      </c>
    </row>
    <row r="83" spans="1:17" s="10" customFormat="1" ht="15.75">
      <c r="A83" s="15" t="s">
        <v>162</v>
      </c>
      <c r="B83" s="29" t="s">
        <v>156</v>
      </c>
      <c r="C83" s="63"/>
      <c r="D83" s="63"/>
      <c r="E83" s="63"/>
      <c r="F83" s="57" t="e">
        <f t="shared" si="25"/>
        <v>#DIV/0!</v>
      </c>
      <c r="G83" s="57" t="e">
        <f t="shared" si="26"/>
        <v>#DIV/0!</v>
      </c>
      <c r="H83" s="63"/>
      <c r="I83" s="63">
        <v>3727772</v>
      </c>
      <c r="J83" s="63">
        <v>878644.4</v>
      </c>
      <c r="K83" s="9">
        <f t="shared" si="32"/>
        <v>23.570229080533895</v>
      </c>
      <c r="L83" s="9"/>
      <c r="M83" s="46">
        <f t="shared" si="27"/>
        <v>0</v>
      </c>
      <c r="N83" s="46">
        <f t="shared" si="28"/>
        <v>3727772</v>
      </c>
      <c r="O83" s="46">
        <f t="shared" si="29"/>
        <v>878644.4</v>
      </c>
      <c r="P83" s="41">
        <f t="shared" si="30"/>
        <v>23.570229080533895</v>
      </c>
      <c r="Q83" s="42" t="e">
        <f t="shared" si="31"/>
        <v>#DIV/0!</v>
      </c>
    </row>
    <row r="84" spans="1:17" s="10" customFormat="1" ht="15.75">
      <c r="A84" s="15" t="s">
        <v>163</v>
      </c>
      <c r="B84" s="29" t="s">
        <v>157</v>
      </c>
      <c r="C84" s="63"/>
      <c r="D84" s="63"/>
      <c r="E84" s="63"/>
      <c r="F84" s="57" t="e">
        <f t="shared" si="25"/>
        <v>#DIV/0!</v>
      </c>
      <c r="G84" s="57" t="e">
        <f t="shared" si="26"/>
        <v>#DIV/0!</v>
      </c>
      <c r="H84" s="63"/>
      <c r="I84" s="63">
        <v>12115631</v>
      </c>
      <c r="J84" s="63">
        <v>4008619.93</v>
      </c>
      <c r="K84" s="9">
        <f t="shared" si="32"/>
        <v>33.08634878364982</v>
      </c>
      <c r="L84" s="9"/>
      <c r="M84" s="46">
        <f t="shared" si="27"/>
        <v>0</v>
      </c>
      <c r="N84" s="46">
        <f t="shared" si="28"/>
        <v>12115631</v>
      </c>
      <c r="O84" s="46">
        <f t="shared" si="29"/>
        <v>4008619.93</v>
      </c>
      <c r="P84" s="41">
        <f t="shared" si="30"/>
        <v>33.08634878364982</v>
      </c>
      <c r="Q84" s="42" t="e">
        <f t="shared" si="31"/>
        <v>#DIV/0!</v>
      </c>
    </row>
    <row r="85" spans="1:17" s="10" customFormat="1" ht="15.75">
      <c r="A85" s="15" t="s">
        <v>164</v>
      </c>
      <c r="B85" s="29" t="s">
        <v>158</v>
      </c>
      <c r="C85" s="63"/>
      <c r="D85" s="63"/>
      <c r="E85" s="63"/>
      <c r="F85" s="57" t="e">
        <f t="shared" si="25"/>
        <v>#DIV/0!</v>
      </c>
      <c r="G85" s="57" t="e">
        <f t="shared" si="26"/>
        <v>#DIV/0!</v>
      </c>
      <c r="H85" s="63"/>
      <c r="I85" s="63">
        <v>6649676</v>
      </c>
      <c r="J85" s="63">
        <v>1769383.8</v>
      </c>
      <c r="K85" s="9">
        <f t="shared" si="32"/>
        <v>26.608571605594015</v>
      </c>
      <c r="L85" s="9"/>
      <c r="M85" s="46">
        <f t="shared" si="27"/>
        <v>0</v>
      </c>
      <c r="N85" s="46">
        <f t="shared" si="28"/>
        <v>6649676</v>
      </c>
      <c r="O85" s="46">
        <f t="shared" si="29"/>
        <v>1769383.8</v>
      </c>
      <c r="P85" s="41">
        <f t="shared" si="30"/>
        <v>26.608571605594015</v>
      </c>
      <c r="Q85" s="42" t="e">
        <f t="shared" si="31"/>
        <v>#DIV/0!</v>
      </c>
    </row>
    <row r="86" spans="1:17" s="10" customFormat="1" ht="15.75">
      <c r="A86" s="15" t="s">
        <v>165</v>
      </c>
      <c r="B86" s="29" t="s">
        <v>159</v>
      </c>
      <c r="C86" s="63"/>
      <c r="D86" s="63"/>
      <c r="E86" s="63"/>
      <c r="F86" s="57" t="e">
        <f t="shared" si="25"/>
        <v>#DIV/0!</v>
      </c>
      <c r="G86" s="57" t="e">
        <f t="shared" si="26"/>
        <v>#DIV/0!</v>
      </c>
      <c r="H86" s="63"/>
      <c r="I86" s="63">
        <v>12900000</v>
      </c>
      <c r="J86" s="63">
        <v>2899726.33</v>
      </c>
      <c r="K86" s="9">
        <f t="shared" si="32"/>
        <v>22.478498682170546</v>
      </c>
      <c r="L86" s="9"/>
      <c r="M86" s="46">
        <f t="shared" si="27"/>
        <v>0</v>
      </c>
      <c r="N86" s="46">
        <f t="shared" si="28"/>
        <v>12900000</v>
      </c>
      <c r="O86" s="46">
        <f t="shared" si="29"/>
        <v>2899726.33</v>
      </c>
      <c r="P86" s="41">
        <f t="shared" si="30"/>
        <v>22.478498682170546</v>
      </c>
      <c r="Q86" s="42" t="e">
        <f t="shared" si="31"/>
        <v>#DIV/0!</v>
      </c>
    </row>
    <row r="87" spans="1:17" s="10" customFormat="1" ht="31.5">
      <c r="A87" s="15" t="s">
        <v>166</v>
      </c>
      <c r="B87" s="29" t="s">
        <v>160</v>
      </c>
      <c r="C87" s="63"/>
      <c r="D87" s="63"/>
      <c r="E87" s="63"/>
      <c r="F87" s="57" t="e">
        <f t="shared" si="25"/>
        <v>#DIV/0!</v>
      </c>
      <c r="G87" s="57" t="e">
        <f t="shared" si="26"/>
        <v>#DIV/0!</v>
      </c>
      <c r="H87" s="63">
        <v>49401</v>
      </c>
      <c r="I87" s="63">
        <v>150000</v>
      </c>
      <c r="J87" s="63"/>
      <c r="K87" s="9">
        <f t="shared" si="32"/>
        <v>0</v>
      </c>
      <c r="L87" s="9">
        <f aca="true" t="shared" si="33" ref="L87:L93">J87/H87*100</f>
        <v>0</v>
      </c>
      <c r="M87" s="46">
        <f t="shared" si="27"/>
        <v>49401</v>
      </c>
      <c r="N87" s="46">
        <f t="shared" si="28"/>
        <v>150000</v>
      </c>
      <c r="O87" s="46">
        <f t="shared" si="29"/>
        <v>0</v>
      </c>
      <c r="P87" s="41">
        <f t="shared" si="30"/>
        <v>0</v>
      </c>
      <c r="Q87" s="42">
        <f t="shared" si="31"/>
        <v>0</v>
      </c>
    </row>
    <row r="88" spans="1:17" s="10" customFormat="1" ht="78.75">
      <c r="A88" s="15" t="s">
        <v>170</v>
      </c>
      <c r="B88" s="29" t="s">
        <v>194</v>
      </c>
      <c r="C88" s="63"/>
      <c r="D88" s="63"/>
      <c r="E88" s="63"/>
      <c r="F88" s="57"/>
      <c r="G88" s="57"/>
      <c r="H88" s="63">
        <v>479615.65</v>
      </c>
      <c r="I88" s="63"/>
      <c r="J88" s="63"/>
      <c r="K88" s="9"/>
      <c r="L88" s="9"/>
      <c r="M88" s="46">
        <f>H88+C88</f>
        <v>479615.65</v>
      </c>
      <c r="N88" s="46">
        <f>I88+D88</f>
        <v>0</v>
      </c>
      <c r="O88" s="46">
        <f>J88+E88</f>
        <v>0</v>
      </c>
      <c r="P88" s="41" t="e">
        <f>O88/N88*100</f>
        <v>#DIV/0!</v>
      </c>
      <c r="Q88" s="42">
        <f>O88/M88*100</f>
        <v>0</v>
      </c>
    </row>
    <row r="89" spans="1:17" s="10" customFormat="1" ht="31.5">
      <c r="A89" s="15" t="s">
        <v>143</v>
      </c>
      <c r="B89" s="29" t="s">
        <v>141</v>
      </c>
      <c r="C89" s="63"/>
      <c r="D89" s="63">
        <v>35470</v>
      </c>
      <c r="E89" s="63">
        <v>23158.76</v>
      </c>
      <c r="F89" s="57">
        <f t="shared" si="25"/>
        <v>65.29111925570903</v>
      </c>
      <c r="G89" s="57" t="e">
        <f t="shared" si="26"/>
        <v>#DIV/0!</v>
      </c>
      <c r="H89" s="63">
        <v>187651.76</v>
      </c>
      <c r="I89" s="63">
        <v>10354886</v>
      </c>
      <c r="J89" s="63">
        <v>985843.53</v>
      </c>
      <c r="K89" s="9">
        <f>J89/I89*100</f>
        <v>9.520563818858072</v>
      </c>
      <c r="L89" s="9">
        <f t="shared" si="33"/>
        <v>525.3579982409971</v>
      </c>
      <c r="M89" s="46">
        <f aca="true" t="shared" si="34" ref="M89:O91">H89+C89</f>
        <v>187651.76</v>
      </c>
      <c r="N89" s="46">
        <f t="shared" si="34"/>
        <v>10390356</v>
      </c>
      <c r="O89" s="46">
        <f t="shared" si="34"/>
        <v>1009002.29</v>
      </c>
      <c r="P89" s="41">
        <f>O89/N89*100</f>
        <v>9.710950134913569</v>
      </c>
      <c r="Q89" s="42">
        <f>O89/M89*100</f>
        <v>537.6993479837332</v>
      </c>
    </row>
    <row r="90" spans="1:17" s="10" customFormat="1" ht="31.5">
      <c r="A90" s="15" t="s">
        <v>144</v>
      </c>
      <c r="B90" s="29" t="s">
        <v>142</v>
      </c>
      <c r="C90" s="63">
        <v>16800</v>
      </c>
      <c r="D90" s="63">
        <v>16800</v>
      </c>
      <c r="E90" s="63">
        <v>16800</v>
      </c>
      <c r="F90" s="57">
        <f>E90/D90*100</f>
        <v>100</v>
      </c>
      <c r="G90" s="57">
        <f>E90/C90*100</f>
        <v>100</v>
      </c>
      <c r="H90" s="63">
        <v>1248486.34</v>
      </c>
      <c r="I90" s="63">
        <v>174535</v>
      </c>
      <c r="J90" s="63">
        <v>168684.56</v>
      </c>
      <c r="K90" s="9">
        <f>J90/I90*100</f>
        <v>96.64798464491363</v>
      </c>
      <c r="L90" s="9">
        <f t="shared" si="33"/>
        <v>13.5111258005434</v>
      </c>
      <c r="M90" s="46">
        <f t="shared" si="34"/>
        <v>1265286.34</v>
      </c>
      <c r="N90" s="46">
        <f t="shared" si="34"/>
        <v>191335</v>
      </c>
      <c r="O90" s="46">
        <f t="shared" si="34"/>
        <v>185484.56</v>
      </c>
      <c r="P90" s="41">
        <f>O90/N90*100</f>
        <v>96.94230538061515</v>
      </c>
      <c r="Q90" s="42">
        <f>O90/M90*100</f>
        <v>14.65949280697996</v>
      </c>
    </row>
    <row r="91" spans="1:17" s="1" customFormat="1" ht="33.75" customHeight="1">
      <c r="A91" s="15" t="s">
        <v>50</v>
      </c>
      <c r="B91" s="29">
        <v>7461</v>
      </c>
      <c r="C91" s="65">
        <v>8094532.72</v>
      </c>
      <c r="D91" s="65">
        <v>7940453</v>
      </c>
      <c r="E91" s="65">
        <v>6453729.27</v>
      </c>
      <c r="F91" s="57">
        <f>E91/D91*100</f>
        <v>81.27658799819103</v>
      </c>
      <c r="G91" s="57">
        <f>E91/C91*100</f>
        <v>79.72948523704281</v>
      </c>
      <c r="H91" s="63">
        <v>2131581.58</v>
      </c>
      <c r="I91" s="63">
        <v>1810873</v>
      </c>
      <c r="J91" s="63">
        <v>506693.95</v>
      </c>
      <c r="K91" s="9">
        <f>J91/I91*100</f>
        <v>27.980645246795333</v>
      </c>
      <c r="L91" s="9">
        <f t="shared" si="33"/>
        <v>23.770797925547846</v>
      </c>
      <c r="M91" s="46">
        <f t="shared" si="34"/>
        <v>10226114.3</v>
      </c>
      <c r="N91" s="46">
        <f t="shared" si="34"/>
        <v>9751326</v>
      </c>
      <c r="O91" s="46">
        <f t="shared" si="34"/>
        <v>6960423.22</v>
      </c>
      <c r="P91" s="41">
        <f>O91/N91*100</f>
        <v>71.37924852476473</v>
      </c>
      <c r="Q91" s="42">
        <f>O91/M91*100</f>
        <v>68.06518112163091</v>
      </c>
    </row>
    <row r="92" spans="1:17" s="1" customFormat="1" ht="86.25" customHeight="1">
      <c r="A92" s="15" t="s">
        <v>170</v>
      </c>
      <c r="B92" s="29" t="s">
        <v>169</v>
      </c>
      <c r="C92" s="65"/>
      <c r="D92" s="65"/>
      <c r="E92" s="65"/>
      <c r="F92" s="57"/>
      <c r="G92" s="57"/>
      <c r="H92" s="63">
        <v>29260</v>
      </c>
      <c r="I92" s="63"/>
      <c r="J92" s="63"/>
      <c r="K92" s="9"/>
      <c r="L92" s="9">
        <f t="shared" si="33"/>
        <v>0</v>
      </c>
      <c r="M92" s="46">
        <f aca="true" t="shared" si="35" ref="M92:M99">H92+C92</f>
        <v>29260</v>
      </c>
      <c r="N92" s="46">
        <f aca="true" t="shared" si="36" ref="N92:N99">I92+D92</f>
        <v>0</v>
      </c>
      <c r="O92" s="46">
        <f aca="true" t="shared" si="37" ref="O92:O99">J92+E92</f>
        <v>0</v>
      </c>
      <c r="P92" s="41"/>
      <c r="Q92" s="42">
        <f aca="true" t="shared" si="38" ref="Q92:Q99">O92/M92*100</f>
        <v>0</v>
      </c>
    </row>
    <row r="93" spans="1:17" s="34" customFormat="1" ht="18.75" customHeight="1">
      <c r="A93" s="17" t="s">
        <v>146</v>
      </c>
      <c r="B93" s="33" t="s">
        <v>145</v>
      </c>
      <c r="C93" s="62">
        <f>C96+C97+C95+C94</f>
        <v>99882</v>
      </c>
      <c r="D93" s="62">
        <f>D96+D97+D95+D94</f>
        <v>162000</v>
      </c>
      <c r="E93" s="62">
        <f>E96+E97+E95+E94</f>
        <v>0</v>
      </c>
      <c r="F93" s="76">
        <f>E93/D93*100</f>
        <v>0</v>
      </c>
      <c r="G93" s="76">
        <f>E93/C93*100</f>
        <v>0</v>
      </c>
      <c r="H93" s="62">
        <f>H96+H97+H95+H94</f>
        <v>9984.72</v>
      </c>
      <c r="I93" s="62">
        <f>I96+I97+I95+I94</f>
        <v>599392.54</v>
      </c>
      <c r="J93" s="62">
        <f>J96+J97+J95+J94</f>
        <v>6084.2</v>
      </c>
      <c r="K93" s="40">
        <f>J93/I93*100</f>
        <v>1.015061014940226</v>
      </c>
      <c r="L93" s="40">
        <f t="shared" si="33"/>
        <v>60.93510884631718</v>
      </c>
      <c r="M93" s="46">
        <f t="shared" si="35"/>
        <v>109866.72</v>
      </c>
      <c r="N93" s="46">
        <f t="shared" si="36"/>
        <v>761392.54</v>
      </c>
      <c r="O93" s="46">
        <f t="shared" si="37"/>
        <v>6084.2</v>
      </c>
      <c r="P93" s="41">
        <f aca="true" t="shared" si="39" ref="P93:P99">O93/N93*100</f>
        <v>0.7990884701864822</v>
      </c>
      <c r="Q93" s="42">
        <f t="shared" si="38"/>
        <v>5.537800709805481</v>
      </c>
    </row>
    <row r="94" spans="1:17" s="10" customFormat="1" ht="30" customHeight="1">
      <c r="A94" s="14" t="s">
        <v>173</v>
      </c>
      <c r="B94" s="31" t="s">
        <v>174</v>
      </c>
      <c r="C94" s="65">
        <v>99882</v>
      </c>
      <c r="D94" s="65">
        <v>150000</v>
      </c>
      <c r="E94" s="65"/>
      <c r="F94" s="57">
        <f>E94/D94*100</f>
        <v>0</v>
      </c>
      <c r="G94" s="57">
        <f>E94/C94*100</f>
        <v>0</v>
      </c>
      <c r="H94" s="65"/>
      <c r="I94" s="65"/>
      <c r="J94" s="65"/>
      <c r="K94" s="9"/>
      <c r="L94" s="9"/>
      <c r="M94" s="46">
        <f t="shared" si="35"/>
        <v>99882</v>
      </c>
      <c r="N94" s="46">
        <f t="shared" si="36"/>
        <v>150000</v>
      </c>
      <c r="O94" s="46">
        <f t="shared" si="37"/>
        <v>0</v>
      </c>
      <c r="P94" s="41">
        <f t="shared" si="39"/>
        <v>0</v>
      </c>
      <c r="Q94" s="42">
        <f t="shared" si="38"/>
        <v>0</v>
      </c>
    </row>
    <row r="95" spans="1:17" s="10" customFormat="1" ht="18.75" customHeight="1">
      <c r="A95" s="15" t="s">
        <v>154</v>
      </c>
      <c r="B95" s="29" t="s">
        <v>153</v>
      </c>
      <c r="C95" s="65"/>
      <c r="D95" s="65">
        <v>12000</v>
      </c>
      <c r="E95" s="65"/>
      <c r="F95" s="57">
        <f>E95/D95*100</f>
        <v>0</v>
      </c>
      <c r="G95" s="57"/>
      <c r="H95" s="65"/>
      <c r="I95" s="65"/>
      <c r="J95" s="65"/>
      <c r="K95" s="9"/>
      <c r="L95" s="9"/>
      <c r="M95" s="46">
        <f t="shared" si="35"/>
        <v>0</v>
      </c>
      <c r="N95" s="46">
        <f t="shared" si="36"/>
        <v>12000</v>
      </c>
      <c r="O95" s="46">
        <f t="shared" si="37"/>
        <v>0</v>
      </c>
      <c r="P95" s="41">
        <f t="shared" si="39"/>
        <v>0</v>
      </c>
      <c r="Q95" s="42"/>
    </row>
    <row r="96" spans="1:17" s="1" customFormat="1" ht="36.75" customHeight="1">
      <c r="A96" s="15" t="s">
        <v>149</v>
      </c>
      <c r="B96" s="29" t="s">
        <v>147</v>
      </c>
      <c r="C96" s="65"/>
      <c r="D96" s="65"/>
      <c r="E96" s="65"/>
      <c r="F96" s="57"/>
      <c r="G96" s="57"/>
      <c r="H96" s="63">
        <v>9984.72</v>
      </c>
      <c r="I96" s="63">
        <v>79900</v>
      </c>
      <c r="J96" s="63">
        <v>6084.2</v>
      </c>
      <c r="K96" s="9">
        <f>J96/I96*100</f>
        <v>7.614768460575719</v>
      </c>
      <c r="L96" s="9">
        <f>J96/H96*100</f>
        <v>60.93510884631718</v>
      </c>
      <c r="M96" s="46">
        <f t="shared" si="35"/>
        <v>9984.72</v>
      </c>
      <c r="N96" s="46">
        <f t="shared" si="36"/>
        <v>79900</v>
      </c>
      <c r="O96" s="46">
        <f t="shared" si="37"/>
        <v>6084.2</v>
      </c>
      <c r="P96" s="41">
        <f t="shared" si="39"/>
        <v>7.614768460575719</v>
      </c>
      <c r="Q96" s="42">
        <f t="shared" si="38"/>
        <v>60.93510884631718</v>
      </c>
    </row>
    <row r="97" spans="1:17" s="1" customFormat="1" ht="18.75" customHeight="1">
      <c r="A97" s="15" t="s">
        <v>150</v>
      </c>
      <c r="B97" s="29" t="s">
        <v>148</v>
      </c>
      <c r="C97" s="65"/>
      <c r="D97" s="65"/>
      <c r="E97" s="65"/>
      <c r="F97" s="57"/>
      <c r="G97" s="57"/>
      <c r="H97" s="63"/>
      <c r="I97" s="63">
        <v>519492.54</v>
      </c>
      <c r="J97" s="63"/>
      <c r="K97" s="9">
        <f>J97/I97*100</f>
        <v>0</v>
      </c>
      <c r="L97" s="9"/>
      <c r="M97" s="46">
        <f t="shared" si="35"/>
        <v>0</v>
      </c>
      <c r="N97" s="46">
        <f t="shared" si="36"/>
        <v>519492.54</v>
      </c>
      <c r="O97" s="46">
        <f t="shared" si="37"/>
        <v>0</v>
      </c>
      <c r="P97" s="41">
        <f t="shared" si="39"/>
        <v>0</v>
      </c>
      <c r="Q97" s="42"/>
    </row>
    <row r="98" spans="1:17" s="1" customFormat="1" ht="15.75">
      <c r="A98" s="15" t="s">
        <v>13</v>
      </c>
      <c r="B98" s="29">
        <v>9770</v>
      </c>
      <c r="C98" s="65">
        <v>2162837.77</v>
      </c>
      <c r="D98" s="65">
        <v>2235625</v>
      </c>
      <c r="E98" s="65">
        <v>1777052.66</v>
      </c>
      <c r="F98" s="57">
        <f>E98/D98*100</f>
        <v>79.48795795359239</v>
      </c>
      <c r="G98" s="57">
        <f>E98/C98*100</f>
        <v>82.16301216156401</v>
      </c>
      <c r="H98" s="65">
        <v>10000</v>
      </c>
      <c r="I98" s="65"/>
      <c r="J98" s="65"/>
      <c r="K98" s="9"/>
      <c r="L98" s="9"/>
      <c r="M98" s="46">
        <f t="shared" si="35"/>
        <v>2172837.77</v>
      </c>
      <c r="N98" s="46">
        <f t="shared" si="36"/>
        <v>2235625</v>
      </c>
      <c r="O98" s="46">
        <f t="shared" si="37"/>
        <v>1777052.66</v>
      </c>
      <c r="P98" s="41">
        <f t="shared" si="39"/>
        <v>79.48795795359239</v>
      </c>
      <c r="Q98" s="42">
        <f t="shared" si="38"/>
        <v>81.784875269358</v>
      </c>
    </row>
    <row r="99" spans="1:17" s="1" customFormat="1" ht="31.5">
      <c r="A99" s="15" t="s">
        <v>172</v>
      </c>
      <c r="B99" s="29" t="s">
        <v>171</v>
      </c>
      <c r="C99" s="65"/>
      <c r="D99" s="65"/>
      <c r="E99" s="65"/>
      <c r="F99" s="57"/>
      <c r="G99" s="57"/>
      <c r="H99" s="65">
        <v>46000</v>
      </c>
      <c r="I99" s="65">
        <v>920000</v>
      </c>
      <c r="J99" s="65">
        <v>620000</v>
      </c>
      <c r="K99" s="9">
        <f>J99/I99*100</f>
        <v>67.3913043478261</v>
      </c>
      <c r="L99" s="9">
        <f>J99/H99*100</f>
        <v>1347.8260869565217</v>
      </c>
      <c r="M99" s="46">
        <f t="shared" si="35"/>
        <v>46000</v>
      </c>
      <c r="N99" s="46">
        <f t="shared" si="36"/>
        <v>920000</v>
      </c>
      <c r="O99" s="46">
        <f t="shared" si="37"/>
        <v>620000</v>
      </c>
      <c r="P99" s="41">
        <f t="shared" si="39"/>
        <v>67.3913043478261</v>
      </c>
      <c r="Q99" s="42">
        <f t="shared" si="38"/>
        <v>1347.8260869565217</v>
      </c>
    </row>
    <row r="100" spans="1:19" s="1" customFormat="1" ht="15.75">
      <c r="A100" s="8" t="s">
        <v>52</v>
      </c>
      <c r="B100" s="32"/>
      <c r="C100" s="56">
        <f>C11+C12+C25+C36+C60+C66+C72+C80+C93+C98+C99</f>
        <v>356712359.62</v>
      </c>
      <c r="D100" s="56">
        <f>D11+D12+D25+D36+D60+D66+D72+D80+D93+D98+D99</f>
        <v>274573480.90999997</v>
      </c>
      <c r="E100" s="56">
        <f>E11+E12+E25+E36+E60+E66+E72+E80+E93+E98+E99</f>
        <v>218305617.66000003</v>
      </c>
      <c r="F100" s="76">
        <f>E100/D100*100</f>
        <v>79.50717488684077</v>
      </c>
      <c r="G100" s="76">
        <f>E100/C100*100</f>
        <v>61.1993422074182</v>
      </c>
      <c r="H100" s="56">
        <f>H11+H12+H25+H36+H60+H66+H72+H80+H93+H98+H99</f>
        <v>50136309.099999994</v>
      </c>
      <c r="I100" s="56">
        <f>I11+I12+I25+I36+I60+I66+I72+I80+I93+I98+I99</f>
        <v>71920333.47000001</v>
      </c>
      <c r="J100" s="56">
        <f>J11+J12+J25+J36+J60+J66+J72+J80+J93+J98+J99</f>
        <v>25025818.68</v>
      </c>
      <c r="K100" s="42">
        <f>J100/I100*100</f>
        <v>34.79658320889039</v>
      </c>
      <c r="L100" s="42">
        <f>J100/H100*100</f>
        <v>49.915558462998234</v>
      </c>
      <c r="M100" s="45">
        <f>M11+M12+M25+M36+M60+M66+M72+M80+M93+M98+M99</f>
        <v>406848668.72</v>
      </c>
      <c r="N100" s="45">
        <f>N11+N12+N25+N36+N60+N66+N72+N80+N93+N98+N99</f>
        <v>346493814.38000005</v>
      </c>
      <c r="O100" s="49">
        <f>O11+O12+O25+O36+O60+O66+O72+O80+O93+O98+O99</f>
        <v>243331436.34</v>
      </c>
      <c r="P100" s="41">
        <f>O100/N100*100</f>
        <v>70.22677642179731</v>
      </c>
      <c r="Q100" s="42">
        <f>O100/M100*100</f>
        <v>59.808831894559965</v>
      </c>
      <c r="R100" s="43"/>
      <c r="S100" s="43"/>
    </row>
    <row r="101" spans="1:17" s="12" customFormat="1" ht="28.5" customHeight="1">
      <c r="A101" s="92" t="s">
        <v>53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s="10" customFormat="1" ht="15.75">
      <c r="A102" s="38" t="s">
        <v>54</v>
      </c>
      <c r="B102" s="13">
        <v>2110</v>
      </c>
      <c r="C102" s="78">
        <v>97795751.62</v>
      </c>
      <c r="D102" s="66">
        <v>136343021</v>
      </c>
      <c r="E102" s="66">
        <v>111165737.57</v>
      </c>
      <c r="F102" s="77">
        <f aca="true" t="shared" si="40" ref="F102:F112">E102/D102*100</f>
        <v>81.53386712034201</v>
      </c>
      <c r="G102" s="77">
        <f aca="true" t="shared" si="41" ref="G102:G112">E102/C102*100</f>
        <v>113.67133615573717</v>
      </c>
      <c r="H102" s="78">
        <v>205245.67</v>
      </c>
      <c r="I102" s="78">
        <v>480046.05</v>
      </c>
      <c r="J102" s="78">
        <v>176501.57</v>
      </c>
      <c r="K102" s="44">
        <f aca="true" t="shared" si="42" ref="K102:K119">J102/I102*100</f>
        <v>36.76763302187363</v>
      </c>
      <c r="L102" s="47">
        <f aca="true" t="shared" si="43" ref="L102:L125">J102/H102*100</f>
        <v>85.99527093555737</v>
      </c>
      <c r="M102" s="46">
        <f aca="true" t="shared" si="44" ref="M102:M125">H102+C102</f>
        <v>98000997.29</v>
      </c>
      <c r="N102" s="46">
        <f aca="true" t="shared" si="45" ref="N102:O116">I102+D102</f>
        <v>136823067.05</v>
      </c>
      <c r="O102" s="46">
        <f t="shared" si="45"/>
        <v>111342239.13999999</v>
      </c>
      <c r="P102" s="46">
        <f aca="true" t="shared" si="46" ref="P102:P125">O102/N102*100</f>
        <v>81.37680402918579</v>
      </c>
      <c r="Q102" s="45">
        <f aca="true" t="shared" si="47" ref="Q102:Q125">O102/M102*100</f>
        <v>113.61337355631309</v>
      </c>
    </row>
    <row r="103" spans="1:17" s="1" customFormat="1" ht="15.75">
      <c r="A103" s="38" t="s">
        <v>55</v>
      </c>
      <c r="B103" s="13">
        <v>2120</v>
      </c>
      <c r="C103" s="78">
        <v>21602816.86</v>
      </c>
      <c r="D103" s="66">
        <v>30254467</v>
      </c>
      <c r="E103" s="66">
        <v>24666484.44</v>
      </c>
      <c r="F103" s="77">
        <f t="shared" si="40"/>
        <v>81.53005782584106</v>
      </c>
      <c r="G103" s="77">
        <f t="shared" si="41"/>
        <v>114.1817967529629</v>
      </c>
      <c r="H103" s="78">
        <v>34416.46</v>
      </c>
      <c r="I103" s="78">
        <v>103516.45</v>
      </c>
      <c r="J103" s="78">
        <v>31607.77</v>
      </c>
      <c r="K103" s="44">
        <f t="shared" si="42"/>
        <v>30.534055215378814</v>
      </c>
      <c r="L103" s="47">
        <f t="shared" si="43"/>
        <v>91.83910838011812</v>
      </c>
      <c r="M103" s="46">
        <f t="shared" si="44"/>
        <v>21637233.32</v>
      </c>
      <c r="N103" s="46">
        <f t="shared" si="45"/>
        <v>30357983.45</v>
      </c>
      <c r="O103" s="46">
        <f t="shared" si="45"/>
        <v>24698092.21</v>
      </c>
      <c r="P103" s="46">
        <f t="shared" si="46"/>
        <v>81.35616863576622</v>
      </c>
      <c r="Q103" s="45">
        <f t="shared" si="47"/>
        <v>114.146258187135</v>
      </c>
    </row>
    <row r="104" spans="1:17" s="10" customFormat="1" ht="15.75">
      <c r="A104" s="38" t="s">
        <v>56</v>
      </c>
      <c r="B104" s="13">
        <v>2210</v>
      </c>
      <c r="C104" s="78">
        <v>5198320.7</v>
      </c>
      <c r="D104" s="66">
        <v>7417884</v>
      </c>
      <c r="E104" s="66">
        <v>3959854.72</v>
      </c>
      <c r="F104" s="77">
        <f t="shared" si="40"/>
        <v>53.382537661683585</v>
      </c>
      <c r="G104" s="77">
        <f t="shared" si="41"/>
        <v>76.17565264874867</v>
      </c>
      <c r="H104" s="78">
        <v>3806478.46</v>
      </c>
      <c r="I104" s="78">
        <v>1082344.28</v>
      </c>
      <c r="J104" s="78">
        <v>783527.75</v>
      </c>
      <c r="K104" s="44">
        <f t="shared" si="42"/>
        <v>72.39173010643157</v>
      </c>
      <c r="L104" s="47">
        <f t="shared" si="43"/>
        <v>20.584058421284222</v>
      </c>
      <c r="M104" s="46">
        <f t="shared" si="44"/>
        <v>9004799.16</v>
      </c>
      <c r="N104" s="46">
        <f t="shared" si="45"/>
        <v>8500228.28</v>
      </c>
      <c r="O104" s="46">
        <f t="shared" si="45"/>
        <v>4743382.470000001</v>
      </c>
      <c r="P104" s="46">
        <f t="shared" si="46"/>
        <v>55.8030009754044</v>
      </c>
      <c r="Q104" s="45">
        <f t="shared" si="47"/>
        <v>52.67616063077192</v>
      </c>
    </row>
    <row r="105" spans="1:17" s="10" customFormat="1" ht="15.75">
      <c r="A105" s="38" t="s">
        <v>57</v>
      </c>
      <c r="B105" s="13">
        <v>2230</v>
      </c>
      <c r="C105" s="78">
        <v>2530377.12</v>
      </c>
      <c r="D105" s="66">
        <v>3228203</v>
      </c>
      <c r="E105" s="66">
        <v>1336945.49</v>
      </c>
      <c r="F105" s="77">
        <f t="shared" si="40"/>
        <v>41.41454208424935</v>
      </c>
      <c r="G105" s="77">
        <f t="shared" si="41"/>
        <v>52.83581958724002</v>
      </c>
      <c r="H105" s="78">
        <v>2401701.13</v>
      </c>
      <c r="I105" s="78">
        <v>5109788.29</v>
      </c>
      <c r="J105" s="78">
        <v>1408649.75</v>
      </c>
      <c r="K105" s="44">
        <f t="shared" si="42"/>
        <v>27.567673454431908</v>
      </c>
      <c r="L105" s="47">
        <f t="shared" si="43"/>
        <v>58.65216668320426</v>
      </c>
      <c r="M105" s="46">
        <f t="shared" si="44"/>
        <v>4932078.25</v>
      </c>
      <c r="N105" s="46">
        <f t="shared" si="45"/>
        <v>8337991.29</v>
      </c>
      <c r="O105" s="46">
        <f t="shared" si="45"/>
        <v>2745595.24</v>
      </c>
      <c r="P105" s="46">
        <f t="shared" si="46"/>
        <v>32.92873720428173</v>
      </c>
      <c r="Q105" s="45">
        <f t="shared" si="47"/>
        <v>55.66812002627899</v>
      </c>
    </row>
    <row r="106" spans="1:17" s="10" customFormat="1" ht="15.75">
      <c r="A106" s="38" t="s">
        <v>58</v>
      </c>
      <c r="B106" s="13">
        <v>2240</v>
      </c>
      <c r="C106" s="78">
        <v>11516574.56</v>
      </c>
      <c r="D106" s="66">
        <v>16323498</v>
      </c>
      <c r="E106" s="66">
        <v>10959569.32</v>
      </c>
      <c r="F106" s="77">
        <f t="shared" si="40"/>
        <v>67.13983314115639</v>
      </c>
      <c r="G106" s="77">
        <f t="shared" si="41"/>
        <v>95.16344693382509</v>
      </c>
      <c r="H106" s="78">
        <v>53983.46</v>
      </c>
      <c r="I106" s="78">
        <v>101802.34</v>
      </c>
      <c r="J106" s="78">
        <v>18770.77</v>
      </c>
      <c r="K106" s="44">
        <f t="shared" si="42"/>
        <v>18.438446503292557</v>
      </c>
      <c r="L106" s="47">
        <f t="shared" si="43"/>
        <v>34.771335516471154</v>
      </c>
      <c r="M106" s="46">
        <f t="shared" si="44"/>
        <v>11570558.020000001</v>
      </c>
      <c r="N106" s="46">
        <f t="shared" si="45"/>
        <v>16425300.34</v>
      </c>
      <c r="O106" s="46">
        <f t="shared" si="45"/>
        <v>10978340.09</v>
      </c>
      <c r="P106" s="46">
        <f t="shared" si="46"/>
        <v>66.83798690283189</v>
      </c>
      <c r="Q106" s="45">
        <f t="shared" si="47"/>
        <v>94.88168220602378</v>
      </c>
    </row>
    <row r="107" spans="1:17" s="10" customFormat="1" ht="15.75">
      <c r="A107" s="38" t="s">
        <v>59</v>
      </c>
      <c r="B107" s="13">
        <v>2250</v>
      </c>
      <c r="C107" s="78">
        <v>302440</v>
      </c>
      <c r="D107" s="66">
        <v>654444</v>
      </c>
      <c r="E107" s="66">
        <v>223778.85</v>
      </c>
      <c r="F107" s="77">
        <f t="shared" si="40"/>
        <v>34.19373544566074</v>
      </c>
      <c r="G107" s="77">
        <f t="shared" si="41"/>
        <v>73.99115527046686</v>
      </c>
      <c r="H107" s="78"/>
      <c r="I107" s="78"/>
      <c r="J107" s="78"/>
      <c r="K107" s="44" t="e">
        <f t="shared" si="42"/>
        <v>#DIV/0!</v>
      </c>
      <c r="L107" s="47" t="e">
        <f t="shared" si="43"/>
        <v>#DIV/0!</v>
      </c>
      <c r="M107" s="46">
        <f t="shared" si="44"/>
        <v>302440</v>
      </c>
      <c r="N107" s="46">
        <f t="shared" si="45"/>
        <v>654444</v>
      </c>
      <c r="O107" s="46">
        <f t="shared" si="45"/>
        <v>223778.85</v>
      </c>
      <c r="P107" s="46">
        <f t="shared" si="46"/>
        <v>34.19373544566074</v>
      </c>
      <c r="Q107" s="45">
        <f t="shared" si="47"/>
        <v>73.99115527046686</v>
      </c>
    </row>
    <row r="108" spans="1:17" s="10" customFormat="1" ht="15.75">
      <c r="A108" s="38" t="s">
        <v>60</v>
      </c>
      <c r="B108" s="13">
        <v>2271</v>
      </c>
      <c r="C108" s="78">
        <v>5625852.48</v>
      </c>
      <c r="D108" s="66">
        <v>5691404</v>
      </c>
      <c r="E108" s="66">
        <v>4503660.25</v>
      </c>
      <c r="F108" s="77">
        <f t="shared" si="40"/>
        <v>79.13091831119351</v>
      </c>
      <c r="G108" s="77">
        <f t="shared" si="41"/>
        <v>80.05293892811068</v>
      </c>
      <c r="H108" s="78">
        <v>5577.68</v>
      </c>
      <c r="I108" s="78">
        <v>22168</v>
      </c>
      <c r="J108" s="78">
        <v>9862.5</v>
      </c>
      <c r="K108" s="44">
        <f t="shared" si="42"/>
        <v>44.48980512450379</v>
      </c>
      <c r="L108" s="47">
        <f t="shared" si="43"/>
        <v>176.82082873165902</v>
      </c>
      <c r="M108" s="46">
        <f t="shared" si="44"/>
        <v>5631430.16</v>
      </c>
      <c r="N108" s="46">
        <f t="shared" si="45"/>
        <v>5713572</v>
      </c>
      <c r="O108" s="46">
        <f t="shared" si="45"/>
        <v>4513522.75</v>
      </c>
      <c r="P108" s="46">
        <f t="shared" si="46"/>
        <v>78.99651478969723</v>
      </c>
      <c r="Q108" s="45">
        <f t="shared" si="47"/>
        <v>80.14878320003884</v>
      </c>
    </row>
    <row r="109" spans="1:17" s="10" customFormat="1" ht="15.75">
      <c r="A109" s="38" t="s">
        <v>61</v>
      </c>
      <c r="B109" s="13">
        <v>2272</v>
      </c>
      <c r="C109" s="78">
        <v>311599.06</v>
      </c>
      <c r="D109" s="66">
        <v>419590</v>
      </c>
      <c r="E109" s="66">
        <v>219157.96</v>
      </c>
      <c r="F109" s="77">
        <f t="shared" si="40"/>
        <v>52.2314545151219</v>
      </c>
      <c r="G109" s="77">
        <f t="shared" si="41"/>
        <v>70.33331872053786</v>
      </c>
      <c r="H109" s="78">
        <v>12086.34</v>
      </c>
      <c r="I109" s="78">
        <v>42193</v>
      </c>
      <c r="J109" s="78">
        <v>9014.37</v>
      </c>
      <c r="K109" s="44">
        <f t="shared" si="42"/>
        <v>21.364610243405306</v>
      </c>
      <c r="L109" s="47">
        <f t="shared" si="43"/>
        <v>74.58312441979955</v>
      </c>
      <c r="M109" s="46">
        <f t="shared" si="44"/>
        <v>323685.4</v>
      </c>
      <c r="N109" s="46">
        <f t="shared" si="45"/>
        <v>461783</v>
      </c>
      <c r="O109" s="46">
        <f t="shared" si="45"/>
        <v>228172.33</v>
      </c>
      <c r="P109" s="46">
        <f t="shared" si="46"/>
        <v>49.41115848786118</v>
      </c>
      <c r="Q109" s="45">
        <f t="shared" si="47"/>
        <v>70.49200550905292</v>
      </c>
    </row>
    <row r="110" spans="1:17" s="10" customFormat="1" ht="15.75">
      <c r="A110" s="38" t="s">
        <v>62</v>
      </c>
      <c r="B110" s="13">
        <v>2273</v>
      </c>
      <c r="C110" s="78">
        <v>1874830.27</v>
      </c>
      <c r="D110" s="66">
        <v>2389525</v>
      </c>
      <c r="E110" s="66">
        <v>1337262.78</v>
      </c>
      <c r="F110" s="77">
        <f t="shared" si="40"/>
        <v>55.9635400341072</v>
      </c>
      <c r="G110" s="77">
        <f t="shared" si="41"/>
        <v>71.32713832276669</v>
      </c>
      <c r="H110" s="78"/>
      <c r="I110" s="78">
        <v>2543</v>
      </c>
      <c r="J110" s="78"/>
      <c r="K110" s="44">
        <f t="shared" si="42"/>
        <v>0</v>
      </c>
      <c r="L110" s="47" t="e">
        <f t="shared" si="43"/>
        <v>#DIV/0!</v>
      </c>
      <c r="M110" s="46">
        <f t="shared" si="44"/>
        <v>1874830.27</v>
      </c>
      <c r="N110" s="46">
        <f t="shared" si="45"/>
        <v>2392068</v>
      </c>
      <c r="O110" s="46">
        <f t="shared" si="45"/>
        <v>1337262.78</v>
      </c>
      <c r="P110" s="46">
        <f t="shared" si="46"/>
        <v>55.904045369947674</v>
      </c>
      <c r="Q110" s="45">
        <f t="shared" si="47"/>
        <v>71.32713832276669</v>
      </c>
    </row>
    <row r="111" spans="1:17" s="10" customFormat="1" ht="15.75">
      <c r="A111" s="38" t="s">
        <v>63</v>
      </c>
      <c r="B111" s="13">
        <v>2274</v>
      </c>
      <c r="C111" s="78">
        <v>368730.37</v>
      </c>
      <c r="D111" s="66">
        <v>393676</v>
      </c>
      <c r="E111" s="66">
        <v>201207.46</v>
      </c>
      <c r="F111" s="77">
        <f t="shared" si="40"/>
        <v>51.10991272010486</v>
      </c>
      <c r="G111" s="77">
        <f t="shared" si="41"/>
        <v>54.567639763440155</v>
      </c>
      <c r="H111" s="78"/>
      <c r="I111" s="78"/>
      <c r="J111" s="78"/>
      <c r="K111" s="44" t="e">
        <f t="shared" si="42"/>
        <v>#DIV/0!</v>
      </c>
      <c r="L111" s="47" t="e">
        <f t="shared" si="43"/>
        <v>#DIV/0!</v>
      </c>
      <c r="M111" s="46">
        <f t="shared" si="44"/>
        <v>368730.37</v>
      </c>
      <c r="N111" s="46">
        <f t="shared" si="45"/>
        <v>393676</v>
      </c>
      <c r="O111" s="46">
        <f t="shared" si="45"/>
        <v>201207.46</v>
      </c>
      <c r="P111" s="46">
        <f t="shared" si="46"/>
        <v>51.10991272010486</v>
      </c>
      <c r="Q111" s="45">
        <f t="shared" si="47"/>
        <v>54.567639763440155</v>
      </c>
    </row>
    <row r="112" spans="1:17" s="10" customFormat="1" ht="15.75">
      <c r="A112" s="38" t="s">
        <v>64</v>
      </c>
      <c r="B112" s="13">
        <v>2275</v>
      </c>
      <c r="C112" s="78">
        <v>395017.9</v>
      </c>
      <c r="D112" s="66">
        <v>547895</v>
      </c>
      <c r="E112" s="66">
        <v>135065.53</v>
      </c>
      <c r="F112" s="77">
        <f t="shared" si="40"/>
        <v>24.65171793865613</v>
      </c>
      <c r="G112" s="77">
        <f t="shared" si="41"/>
        <v>34.19225559145547</v>
      </c>
      <c r="H112" s="78"/>
      <c r="I112" s="78">
        <v>171</v>
      </c>
      <c r="J112" s="78"/>
      <c r="K112" s="44">
        <f t="shared" si="42"/>
        <v>0</v>
      </c>
      <c r="L112" s="47" t="e">
        <f t="shared" si="43"/>
        <v>#DIV/0!</v>
      </c>
      <c r="M112" s="46">
        <f t="shared" si="44"/>
        <v>395017.9</v>
      </c>
      <c r="N112" s="46">
        <f t="shared" si="45"/>
        <v>548066</v>
      </c>
      <c r="O112" s="46">
        <f t="shared" si="45"/>
        <v>135065.53</v>
      </c>
      <c r="P112" s="46">
        <f t="shared" si="46"/>
        <v>24.644026449369235</v>
      </c>
      <c r="Q112" s="45">
        <f t="shared" si="47"/>
        <v>34.19225559145547</v>
      </c>
    </row>
    <row r="113" spans="1:17" s="10" customFormat="1" ht="39" customHeight="1">
      <c r="A113" s="38" t="s">
        <v>65</v>
      </c>
      <c r="B113" s="13">
        <v>2281</v>
      </c>
      <c r="C113" s="78"/>
      <c r="D113" s="66"/>
      <c r="E113" s="66"/>
      <c r="F113" s="77" t="e">
        <f aca="true" t="shared" si="48" ref="F113:F119">E113/D113*100</f>
        <v>#DIV/0!</v>
      </c>
      <c r="G113" s="77" t="e">
        <f aca="true" t="shared" si="49" ref="G113:G119">E113/C113*100</f>
        <v>#DIV/0!</v>
      </c>
      <c r="H113" s="78">
        <v>49401</v>
      </c>
      <c r="I113" s="78">
        <v>150000</v>
      </c>
      <c r="J113" s="78"/>
      <c r="K113" s="44">
        <f t="shared" si="42"/>
        <v>0</v>
      </c>
      <c r="L113" s="47">
        <f t="shared" si="43"/>
        <v>0</v>
      </c>
      <c r="M113" s="46">
        <f t="shared" si="44"/>
        <v>49401</v>
      </c>
      <c r="N113" s="46">
        <f t="shared" si="45"/>
        <v>150000</v>
      </c>
      <c r="O113" s="46">
        <f t="shared" si="45"/>
        <v>0</v>
      </c>
      <c r="P113" s="46">
        <f t="shared" si="46"/>
        <v>0</v>
      </c>
      <c r="Q113" s="45">
        <f t="shared" si="47"/>
        <v>0</v>
      </c>
    </row>
    <row r="114" spans="1:17" s="10" customFormat="1" ht="36" customHeight="1">
      <c r="A114" s="38" t="s">
        <v>66</v>
      </c>
      <c r="B114" s="13">
        <v>2282</v>
      </c>
      <c r="C114" s="78">
        <v>16170135.57</v>
      </c>
      <c r="D114" s="66">
        <v>418836</v>
      </c>
      <c r="E114" s="66">
        <v>43520.81</v>
      </c>
      <c r="F114" s="77">
        <f t="shared" si="48"/>
        <v>10.39089524300681</v>
      </c>
      <c r="G114" s="77">
        <f t="shared" si="49"/>
        <v>0.2691431361944976</v>
      </c>
      <c r="H114" s="78">
        <v>766061.04</v>
      </c>
      <c r="I114" s="78">
        <v>25815.2</v>
      </c>
      <c r="J114" s="78"/>
      <c r="K114" s="44">
        <f t="shared" si="42"/>
        <v>0</v>
      </c>
      <c r="L114" s="47">
        <f t="shared" si="43"/>
        <v>0</v>
      </c>
      <c r="M114" s="46">
        <f t="shared" si="44"/>
        <v>16936196.61</v>
      </c>
      <c r="N114" s="46">
        <f t="shared" si="45"/>
        <v>444651.2</v>
      </c>
      <c r="O114" s="46">
        <f t="shared" si="45"/>
        <v>43520.81</v>
      </c>
      <c r="P114" s="46">
        <f t="shared" si="46"/>
        <v>9.787629044968279</v>
      </c>
      <c r="Q114" s="45">
        <f t="shared" si="47"/>
        <v>0.2569692062638378</v>
      </c>
    </row>
    <row r="115" spans="1:17" s="10" customFormat="1" ht="31.5">
      <c r="A115" s="38" t="s">
        <v>67</v>
      </c>
      <c r="B115" s="13">
        <v>2610</v>
      </c>
      <c r="C115" s="78">
        <v>56266589.42</v>
      </c>
      <c r="D115" s="66">
        <v>61875817.04</v>
      </c>
      <c r="E115" s="66">
        <v>52457390.08</v>
      </c>
      <c r="F115" s="77">
        <f t="shared" si="48"/>
        <v>84.77850085775611</v>
      </c>
      <c r="G115" s="77">
        <f t="shared" si="49"/>
        <v>93.230086665523</v>
      </c>
      <c r="H115" s="78"/>
      <c r="I115" s="78">
        <v>495492.54</v>
      </c>
      <c r="J115" s="78"/>
      <c r="K115" s="44">
        <f t="shared" si="42"/>
        <v>0</v>
      </c>
      <c r="L115" s="47" t="e">
        <f t="shared" si="43"/>
        <v>#DIV/0!</v>
      </c>
      <c r="M115" s="46">
        <f t="shared" si="44"/>
        <v>56266589.42</v>
      </c>
      <c r="N115" s="46">
        <f t="shared" si="45"/>
        <v>62371309.58</v>
      </c>
      <c r="O115" s="46">
        <f t="shared" si="45"/>
        <v>52457390.08</v>
      </c>
      <c r="P115" s="46">
        <f t="shared" si="46"/>
        <v>84.10500025290635</v>
      </c>
      <c r="Q115" s="45">
        <f t="shared" si="47"/>
        <v>93.230086665523</v>
      </c>
    </row>
    <row r="116" spans="1:17" s="10" customFormat="1" ht="20.25" customHeight="1">
      <c r="A116" s="38" t="s">
        <v>68</v>
      </c>
      <c r="B116" s="13">
        <v>2620</v>
      </c>
      <c r="C116" s="78">
        <v>2162837.77</v>
      </c>
      <c r="D116" s="66">
        <v>2235625</v>
      </c>
      <c r="E116" s="66">
        <v>1777052.66</v>
      </c>
      <c r="F116" s="77">
        <f t="shared" si="48"/>
        <v>79.48795795359239</v>
      </c>
      <c r="G116" s="77">
        <f t="shared" si="49"/>
        <v>82.16301216156401</v>
      </c>
      <c r="H116" s="78"/>
      <c r="I116" s="78"/>
      <c r="J116" s="78"/>
      <c r="K116" s="44" t="e">
        <f t="shared" si="42"/>
        <v>#DIV/0!</v>
      </c>
      <c r="L116" s="47" t="e">
        <f t="shared" si="43"/>
        <v>#DIV/0!</v>
      </c>
      <c r="M116" s="46">
        <f t="shared" si="44"/>
        <v>2162837.77</v>
      </c>
      <c r="N116" s="46">
        <f t="shared" si="45"/>
        <v>2235625</v>
      </c>
      <c r="O116" s="46">
        <f t="shared" si="45"/>
        <v>1777052.66</v>
      </c>
      <c r="P116" s="46">
        <f t="shared" si="46"/>
        <v>79.48795795359239</v>
      </c>
      <c r="Q116" s="45">
        <f t="shared" si="47"/>
        <v>82.16301216156401</v>
      </c>
    </row>
    <row r="117" spans="1:17" s="10" customFormat="1" ht="15.75">
      <c r="A117" s="38" t="s">
        <v>69</v>
      </c>
      <c r="B117" s="13">
        <v>2730</v>
      </c>
      <c r="C117" s="78">
        <v>134566635.68</v>
      </c>
      <c r="D117" s="66">
        <v>6291270.87</v>
      </c>
      <c r="E117" s="66">
        <v>5265744.23</v>
      </c>
      <c r="F117" s="77">
        <f t="shared" si="48"/>
        <v>83.69921338325717</v>
      </c>
      <c r="G117" s="77">
        <f t="shared" si="49"/>
        <v>3.9131127886127444</v>
      </c>
      <c r="H117" s="78">
        <v>500</v>
      </c>
      <c r="I117" s="78">
        <v>10135</v>
      </c>
      <c r="J117" s="78">
        <v>10135</v>
      </c>
      <c r="K117" s="44">
        <f t="shared" si="42"/>
        <v>100</v>
      </c>
      <c r="L117" s="47">
        <f t="shared" si="43"/>
        <v>2027</v>
      </c>
      <c r="M117" s="46">
        <f t="shared" si="44"/>
        <v>134567135.68</v>
      </c>
      <c r="N117" s="46">
        <f aca="true" t="shared" si="50" ref="N117:O125">I117+D117</f>
        <v>6301405.87</v>
      </c>
      <c r="O117" s="46">
        <f t="shared" si="50"/>
        <v>5275879.23</v>
      </c>
      <c r="P117" s="46">
        <f t="shared" si="46"/>
        <v>83.72543109971109</v>
      </c>
      <c r="Q117" s="45">
        <f t="shared" si="47"/>
        <v>3.9206298055908806</v>
      </c>
    </row>
    <row r="118" spans="1:17" s="1" customFormat="1" ht="15.75">
      <c r="A118" s="38" t="s">
        <v>70</v>
      </c>
      <c r="B118" s="13">
        <v>2800</v>
      </c>
      <c r="C118" s="78">
        <v>23850.24</v>
      </c>
      <c r="D118" s="66">
        <v>88325</v>
      </c>
      <c r="E118" s="66">
        <v>53185.51</v>
      </c>
      <c r="F118" s="77">
        <f t="shared" si="48"/>
        <v>60.21569204641948</v>
      </c>
      <c r="G118" s="77">
        <f t="shared" si="49"/>
        <v>222.99779792572315</v>
      </c>
      <c r="H118" s="78">
        <v>4618.16</v>
      </c>
      <c r="I118" s="78">
        <v>15050</v>
      </c>
      <c r="J118" s="78">
        <v>8121.9</v>
      </c>
      <c r="K118" s="44">
        <f t="shared" si="42"/>
        <v>53.96611295681063</v>
      </c>
      <c r="L118" s="47">
        <f t="shared" si="43"/>
        <v>175.86874426178392</v>
      </c>
      <c r="M118" s="46">
        <f t="shared" si="44"/>
        <v>28468.4</v>
      </c>
      <c r="N118" s="46">
        <f t="shared" si="50"/>
        <v>103375</v>
      </c>
      <c r="O118" s="46">
        <f t="shared" si="50"/>
        <v>61307.41</v>
      </c>
      <c r="P118" s="46">
        <f t="shared" si="46"/>
        <v>59.30583796856107</v>
      </c>
      <c r="Q118" s="45">
        <f t="shared" si="47"/>
        <v>215.35249610094002</v>
      </c>
    </row>
    <row r="119" spans="1:17" s="10" customFormat="1" ht="30.75" customHeight="1">
      <c r="A119" s="39" t="s">
        <v>71</v>
      </c>
      <c r="B119" s="16">
        <v>3110</v>
      </c>
      <c r="C119" s="78"/>
      <c r="D119" s="66"/>
      <c r="E119" s="66"/>
      <c r="F119" s="77" t="e">
        <f t="shared" si="48"/>
        <v>#DIV/0!</v>
      </c>
      <c r="G119" s="77" t="e">
        <f t="shared" si="49"/>
        <v>#DIV/0!</v>
      </c>
      <c r="H119" s="82">
        <v>12643448.02</v>
      </c>
      <c r="I119" s="66">
        <v>6285112.85</v>
      </c>
      <c r="J119" s="66">
        <v>2821699.97</v>
      </c>
      <c r="K119" s="44">
        <f t="shared" si="42"/>
        <v>44.8949770249551</v>
      </c>
      <c r="L119" s="47">
        <f t="shared" si="43"/>
        <v>22.317487805039438</v>
      </c>
      <c r="M119" s="46">
        <f t="shared" si="44"/>
        <v>12643448.02</v>
      </c>
      <c r="N119" s="46">
        <f t="shared" si="50"/>
        <v>6285112.85</v>
      </c>
      <c r="O119" s="46">
        <f t="shared" si="50"/>
        <v>2821699.97</v>
      </c>
      <c r="P119" s="46">
        <f t="shared" si="46"/>
        <v>44.8949770249551</v>
      </c>
      <c r="Q119" s="45">
        <f t="shared" si="47"/>
        <v>22.317487805039438</v>
      </c>
    </row>
    <row r="120" spans="1:17" s="10" customFormat="1" ht="30.75" customHeight="1">
      <c r="A120" s="39" t="s">
        <v>177</v>
      </c>
      <c r="B120" s="16">
        <v>3122</v>
      </c>
      <c r="C120" s="78"/>
      <c r="D120" s="66"/>
      <c r="E120" s="66"/>
      <c r="F120" s="77" t="e">
        <f aca="true" t="shared" si="51" ref="F120:F125">E120/D120*100</f>
        <v>#DIV/0!</v>
      </c>
      <c r="G120" s="77" t="e">
        <f aca="true" t="shared" si="52" ref="G120:G125">E120/C120*100</f>
        <v>#DIV/0!</v>
      </c>
      <c r="H120" s="82"/>
      <c r="I120" s="66">
        <v>35664.63</v>
      </c>
      <c r="J120" s="66">
        <v>35664.63</v>
      </c>
      <c r="K120" s="44">
        <f aca="true" t="shared" si="53" ref="K120:K125">J120/I120*100</f>
        <v>100</v>
      </c>
      <c r="L120" s="47" t="e">
        <f>J120/H120*100</f>
        <v>#DIV/0!</v>
      </c>
      <c r="M120" s="46">
        <f t="shared" si="44"/>
        <v>0</v>
      </c>
      <c r="N120" s="46">
        <f t="shared" si="50"/>
        <v>35664.63</v>
      </c>
      <c r="O120" s="46">
        <f t="shared" si="50"/>
        <v>35664.63</v>
      </c>
      <c r="P120" s="46">
        <f>O120/N120*100</f>
        <v>100</v>
      </c>
      <c r="Q120" s="45" t="e">
        <f>O120/M120*100</f>
        <v>#DIV/0!</v>
      </c>
    </row>
    <row r="121" spans="1:17" s="10" customFormat="1" ht="30.75" customHeight="1">
      <c r="A121" s="39" t="s">
        <v>178</v>
      </c>
      <c r="B121" s="16">
        <v>3132</v>
      </c>
      <c r="C121" s="78"/>
      <c r="D121" s="66"/>
      <c r="E121" s="66"/>
      <c r="F121" s="77" t="e">
        <f t="shared" si="51"/>
        <v>#DIV/0!</v>
      </c>
      <c r="G121" s="77" t="e">
        <f t="shared" si="52"/>
        <v>#DIV/0!</v>
      </c>
      <c r="H121" s="82"/>
      <c r="I121" s="66">
        <v>1732714</v>
      </c>
      <c r="J121" s="66">
        <v>276620</v>
      </c>
      <c r="K121" s="44">
        <f t="shared" si="53"/>
        <v>15.964550410512063</v>
      </c>
      <c r="L121" s="47" t="e">
        <f>J121/H121*100</f>
        <v>#DIV/0!</v>
      </c>
      <c r="M121" s="46">
        <f t="shared" si="44"/>
        <v>0</v>
      </c>
      <c r="N121" s="46">
        <f t="shared" si="50"/>
        <v>1732714</v>
      </c>
      <c r="O121" s="46">
        <f t="shared" si="50"/>
        <v>276620</v>
      </c>
      <c r="P121" s="46">
        <f>O121/N121*100</f>
        <v>15.964550410512063</v>
      </c>
      <c r="Q121" s="45" t="e">
        <f>O121/M121*100</f>
        <v>#DIV/0!</v>
      </c>
    </row>
    <row r="122" spans="1:17" s="10" customFormat="1" ht="16.5" customHeight="1">
      <c r="A122" s="39" t="s">
        <v>72</v>
      </c>
      <c r="B122" s="16">
        <v>3210</v>
      </c>
      <c r="C122" s="78"/>
      <c r="D122" s="66"/>
      <c r="E122" s="66"/>
      <c r="F122" s="77" t="e">
        <f t="shared" si="51"/>
        <v>#DIV/0!</v>
      </c>
      <c r="G122" s="77" t="e">
        <f t="shared" si="52"/>
        <v>#DIV/0!</v>
      </c>
      <c r="H122" s="78">
        <v>30096791.68</v>
      </c>
      <c r="I122" s="78">
        <v>49084140</v>
      </c>
      <c r="J122" s="78">
        <v>13017000.2</v>
      </c>
      <c r="K122" s="44">
        <f t="shared" si="53"/>
        <v>26.519768299902978</v>
      </c>
      <c r="L122" s="47">
        <f>J122/H122*100</f>
        <v>43.25045785079508</v>
      </c>
      <c r="M122" s="46">
        <f t="shared" si="44"/>
        <v>30096791.68</v>
      </c>
      <c r="N122" s="46">
        <f t="shared" si="50"/>
        <v>49084140</v>
      </c>
      <c r="O122" s="46">
        <f t="shared" si="50"/>
        <v>13017000.2</v>
      </c>
      <c r="P122" s="46">
        <f>O122/N122*100</f>
        <v>26.519768299902978</v>
      </c>
      <c r="Q122" s="45">
        <f>O122/M122*100</f>
        <v>43.25045785079508</v>
      </c>
    </row>
    <row r="123" spans="1:17" s="10" customFormat="1" ht="35.25" customHeight="1">
      <c r="A123" s="39" t="s">
        <v>176</v>
      </c>
      <c r="B123" s="16">
        <v>3220</v>
      </c>
      <c r="C123" s="78"/>
      <c r="D123" s="66"/>
      <c r="E123" s="66"/>
      <c r="F123" s="77" t="e">
        <f t="shared" si="51"/>
        <v>#DIV/0!</v>
      </c>
      <c r="G123" s="77" t="e">
        <f t="shared" si="52"/>
        <v>#DIV/0!</v>
      </c>
      <c r="H123" s="78">
        <v>56000</v>
      </c>
      <c r="I123" s="78">
        <v>920000</v>
      </c>
      <c r="J123" s="78">
        <v>620000</v>
      </c>
      <c r="K123" s="44">
        <f t="shared" si="53"/>
        <v>67.3913043478261</v>
      </c>
      <c r="L123" s="47">
        <f>J123/H123*100</f>
        <v>1107.142857142857</v>
      </c>
      <c r="M123" s="46">
        <f t="shared" si="44"/>
        <v>56000</v>
      </c>
      <c r="N123" s="46">
        <f t="shared" si="50"/>
        <v>920000</v>
      </c>
      <c r="O123" s="46">
        <f t="shared" si="50"/>
        <v>620000</v>
      </c>
      <c r="P123" s="46">
        <f>O123/N123*100</f>
        <v>67.3913043478261</v>
      </c>
      <c r="Q123" s="45">
        <f>O123/M123*100</f>
        <v>1107.142857142857</v>
      </c>
    </row>
    <row r="124" spans="1:17" s="10" customFormat="1" ht="35.25" customHeight="1" thickBot="1">
      <c r="A124" s="39" t="s">
        <v>193</v>
      </c>
      <c r="B124" s="16">
        <v>3240</v>
      </c>
      <c r="C124" s="78"/>
      <c r="D124" s="66"/>
      <c r="E124" s="66"/>
      <c r="F124" s="77" t="e">
        <f t="shared" si="51"/>
        <v>#DIV/0!</v>
      </c>
      <c r="G124" s="77" t="e">
        <f t="shared" si="52"/>
        <v>#DIV/0!</v>
      </c>
      <c r="H124" s="78"/>
      <c r="I124" s="78">
        <v>6221636.84</v>
      </c>
      <c r="J124" s="78">
        <v>5798642.6</v>
      </c>
      <c r="K124" s="44">
        <f t="shared" si="53"/>
        <v>93.20123866310396</v>
      </c>
      <c r="L124" s="47"/>
      <c r="M124" s="46"/>
      <c r="N124" s="46">
        <f t="shared" si="50"/>
        <v>6221636.84</v>
      </c>
      <c r="O124" s="46">
        <f t="shared" si="50"/>
        <v>5798642.6</v>
      </c>
      <c r="P124" s="46">
        <f>O124/N124*100</f>
        <v>93.20123866310396</v>
      </c>
      <c r="Q124" s="45"/>
    </row>
    <row r="125" spans="1:17" s="18" customFormat="1" ht="16.5" thickBot="1">
      <c r="A125" s="11" t="s">
        <v>73</v>
      </c>
      <c r="B125" s="11"/>
      <c r="C125" s="67">
        <f>SUM(C102:C122)</f>
        <v>356712359.62</v>
      </c>
      <c r="D125" s="67">
        <f>SUM(D102:D122)</f>
        <v>274573480.90999997</v>
      </c>
      <c r="E125" s="67">
        <f>SUM(E102:E122)</f>
        <v>218305617.65999997</v>
      </c>
      <c r="F125" s="79">
        <f t="shared" si="51"/>
        <v>79.50717488684074</v>
      </c>
      <c r="G125" s="79">
        <f t="shared" si="52"/>
        <v>61.19934220741817</v>
      </c>
      <c r="H125" s="67">
        <f>SUM(H102:H123)</f>
        <v>50136309.099999994</v>
      </c>
      <c r="I125" s="67">
        <f>SUM(I102:I124)</f>
        <v>71920333.47</v>
      </c>
      <c r="J125" s="67">
        <f>SUM(J102:J124)</f>
        <v>25025818.78</v>
      </c>
      <c r="K125" s="48">
        <f t="shared" si="53"/>
        <v>34.79658334793314</v>
      </c>
      <c r="L125" s="48">
        <f t="shared" si="43"/>
        <v>49.91555866245448</v>
      </c>
      <c r="M125" s="46">
        <f t="shared" si="44"/>
        <v>406848668.72</v>
      </c>
      <c r="N125" s="46">
        <f t="shared" si="50"/>
        <v>346493814.38</v>
      </c>
      <c r="O125" s="95">
        <f t="shared" si="50"/>
        <v>243331436.43999997</v>
      </c>
      <c r="P125" s="46">
        <f t="shared" si="46"/>
        <v>70.22677645065785</v>
      </c>
      <c r="Q125" s="45">
        <f t="shared" si="47"/>
        <v>59.808831919139124</v>
      </c>
    </row>
    <row r="126" spans="1:17" s="54" customFormat="1" ht="15.75">
      <c r="A126" s="50"/>
      <c r="B126" s="50"/>
      <c r="C126" s="68"/>
      <c r="D126" s="68"/>
      <c r="E126" s="68"/>
      <c r="F126" s="80"/>
      <c r="G126" s="80"/>
      <c r="H126" s="68"/>
      <c r="I126" s="68"/>
      <c r="J126" s="68"/>
      <c r="K126" s="51"/>
      <c r="L126" s="51"/>
      <c r="M126" s="52"/>
      <c r="N126" s="52"/>
      <c r="O126" s="52"/>
      <c r="P126" s="52"/>
      <c r="Q126" s="53"/>
    </row>
    <row r="128" spans="1:17" ht="31.5" customHeight="1">
      <c r="A128" s="93" t="s">
        <v>175</v>
      </c>
      <c r="B128" s="93"/>
      <c r="C128" s="83"/>
      <c r="D128" s="69"/>
      <c r="E128" s="70"/>
      <c r="F128" s="70"/>
      <c r="G128" s="70"/>
      <c r="H128" s="70"/>
      <c r="I128" s="70"/>
      <c r="J128" s="70"/>
      <c r="K128" s="22"/>
      <c r="L128" s="22"/>
      <c r="M128" s="22"/>
      <c r="N128" s="22"/>
      <c r="O128" s="22" t="s">
        <v>74</v>
      </c>
      <c r="P128" s="23"/>
      <c r="Q128" s="24"/>
    </row>
    <row r="129" spans="1:17" ht="15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25"/>
      <c r="Q129" s="24"/>
    </row>
    <row r="130" spans="1:17" ht="15.75">
      <c r="A130" s="26"/>
      <c r="B130" s="20"/>
      <c r="C130" s="83"/>
      <c r="D130" s="69"/>
      <c r="E130" s="70"/>
      <c r="F130" s="69"/>
      <c r="G130" s="69"/>
      <c r="H130" s="69"/>
      <c r="I130" s="70"/>
      <c r="J130" s="69"/>
      <c r="K130" s="21"/>
      <c r="L130" s="21"/>
      <c r="M130" s="23"/>
      <c r="N130" s="21"/>
      <c r="O130" s="23"/>
      <c r="P130" s="23"/>
      <c r="Q130" s="24"/>
    </row>
    <row r="132" spans="3:12" ht="15.75">
      <c r="C132" s="84"/>
      <c r="D132" s="71"/>
      <c r="E132" s="71"/>
      <c r="F132" s="71"/>
      <c r="G132" s="71"/>
      <c r="H132" s="71"/>
      <c r="I132" s="71"/>
      <c r="J132" s="71"/>
      <c r="K132" s="27"/>
      <c r="L132" s="27"/>
    </row>
    <row r="134" spans="3:17" ht="15.75">
      <c r="C134" s="85">
        <f aca="true" t="shared" si="54" ref="C134:Q134">C100-C125</f>
        <v>0</v>
      </c>
      <c r="D134" s="72">
        <f t="shared" si="54"/>
        <v>0</v>
      </c>
      <c r="E134" s="72">
        <f t="shared" si="54"/>
        <v>0</v>
      </c>
      <c r="F134" s="72">
        <f t="shared" si="54"/>
        <v>0</v>
      </c>
      <c r="G134" s="72">
        <f t="shared" si="54"/>
        <v>0</v>
      </c>
      <c r="H134" s="72">
        <f t="shared" si="54"/>
        <v>0</v>
      </c>
      <c r="I134" s="72">
        <f t="shared" si="54"/>
        <v>0</v>
      </c>
      <c r="J134" s="72">
        <f t="shared" si="54"/>
        <v>-0.10000000149011612</v>
      </c>
      <c r="K134" s="28">
        <f t="shared" si="54"/>
        <v>-1.3904274709375386E-07</v>
      </c>
      <c r="L134" s="28">
        <f t="shared" si="54"/>
        <v>-1.9945624529782435E-07</v>
      </c>
      <c r="M134" s="28">
        <f t="shared" si="54"/>
        <v>0</v>
      </c>
      <c r="N134" s="28">
        <f t="shared" si="54"/>
        <v>0</v>
      </c>
      <c r="O134" s="28">
        <f t="shared" si="54"/>
        <v>-0.09999996423721313</v>
      </c>
      <c r="P134" s="28">
        <f t="shared" si="54"/>
        <v>-2.8860540624009445E-08</v>
      </c>
      <c r="Q134" s="28">
        <f t="shared" si="54"/>
        <v>-2.4579158264259604E-08</v>
      </c>
    </row>
  </sheetData>
  <sheetProtection/>
  <mergeCells count="11">
    <mergeCell ref="A10:Q10"/>
    <mergeCell ref="A101:Q101"/>
    <mergeCell ref="A128:B128"/>
    <mergeCell ref="A129:O129"/>
    <mergeCell ref="A5:Q5"/>
    <mergeCell ref="O6:Q6"/>
    <mergeCell ref="A7:A8"/>
    <mergeCell ref="B7:B8"/>
    <mergeCell ref="C7:G7"/>
    <mergeCell ref="H7:L7"/>
    <mergeCell ref="M7:Q7"/>
  </mergeCells>
  <printOptions/>
  <pageMargins left="0.25" right="0.25" top="0.75" bottom="0.75" header="0.3" footer="0.3"/>
  <pageSetup fitToHeight="0" fitToWidth="1" horizontalDpi="600" verticalDpi="600" orientation="landscape" paperSize="9" scale="44" r:id="rId1"/>
  <rowBreaks count="2" manualBreakCount="2">
    <brk id="35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2020-10-08T07:19:00Z</cp:lastPrinted>
  <dcterms:created xsi:type="dcterms:W3CDTF">2002-09-09T15:52:05Z</dcterms:created>
  <dcterms:modified xsi:type="dcterms:W3CDTF">2020-10-08T08:08:00Z</dcterms:modified>
  <cp:category/>
  <cp:version/>
  <cp:contentType/>
  <cp:contentStatus/>
</cp:coreProperties>
</file>