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90" windowWidth="11100" windowHeight="5265" tabRatio="585" activeTab="5"/>
  </bookViews>
  <sheets>
    <sheet name="дод1" sheetId="1" r:id="rId1"/>
    <sheet name="дод 2" sheetId="2" r:id="rId2"/>
    <sheet name="дод3" sheetId="3" r:id="rId3"/>
    <sheet name="дод4" sheetId="4" r:id="rId4"/>
    <sheet name="дод5" sheetId="5" r:id="rId5"/>
    <sheet name="дод6" sheetId="6" r:id="rId6"/>
  </sheets>
  <definedNames>
    <definedName name="_xlfn.SINGLE" hidden="1">#NAME?</definedName>
    <definedName name="_xlnm.Print_Titles" localSheetId="0">'дод1'!$13:$13</definedName>
    <definedName name="_xlnm.Print_Titles" localSheetId="2">'дод3'!$15:$15</definedName>
    <definedName name="_xlnm.Print_Titles" localSheetId="4">'дод5'!$10:$10</definedName>
    <definedName name="_xlnm.Print_Titles" localSheetId="5">'дод6'!$14:$14</definedName>
    <definedName name="_xlnm.Print_Area" localSheetId="1">'дод 2'!$A$1:$G$52</definedName>
    <definedName name="_xlnm.Print_Area" localSheetId="0">'дод1'!$A$1:$F$110</definedName>
    <definedName name="_xlnm.Print_Area" localSheetId="2">'дод3'!$A$1:$P$122</definedName>
    <definedName name="_xlnm.Print_Area" localSheetId="3">'дод4'!$B$1:$H$56</definedName>
    <definedName name="_xlnm.Print_Area" localSheetId="4">'дод5'!$B$1:$K$44</definedName>
    <definedName name="_xlnm.Print_Area" localSheetId="5">'дод6'!$B$1:$K$101</definedName>
  </definedNames>
  <calcPr fullCalcOnLoad="1"/>
</workbook>
</file>

<file path=xl/sharedStrings.xml><?xml version="1.0" encoding="utf-8"?>
<sst xmlns="http://schemas.openxmlformats.org/spreadsheetml/2006/main" count="1263" uniqueCount="584">
  <si>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</si>
  <si>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</si>
  <si>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</si>
  <si>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</si>
  <si>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0180</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</si>
  <si>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</si>
  <si>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</si>
  <si>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</si>
  <si>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</si>
  <si>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</si>
  <si>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</si>
  <si>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</si>
  <si>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</si>
  <si>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</si>
  <si>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</si>
  <si>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</si>
  <si>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Медична субвенція з державного бюджету місцевим бюджетам</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</si>
  <si>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</si>
  <si>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</si>
  <si>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</si>
  <si>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</si>
  <si>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</si>
  <si>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</si>
  <si>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</si>
  <si>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</si>
  <si>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</si>
  <si>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</si>
  <si>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</si>
  <si>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</si>
  <si>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Єдиний податок  </t>
  </si>
  <si>
    <t>Єдиний податок з юридичних осіб </t>
  </si>
  <si>
    <t>Єдиний податок з фізичних осіб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</si>
  <si>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</si>
  <si>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</si>
  <si>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</si>
  <si>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</si>
  <si>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</si>
  <si>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</si>
  <si>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</si>
  <si>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</si>
  <si>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</si>
  <si>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</si>
  <si>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</si>
  <si>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</si>
  <si>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</si>
  <si>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</si>
  <si>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Офіційні трансферти  </t>
  </si>
  <si>
    <t>Від органів державного управління  </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</si>
  <si>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</si>
  <si>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</si>
  <si>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</si>
  <si>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</si>
  <si>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</si>
  <si>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</si>
  <si>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</si>
  <si>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</si>
  <si>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</si>
  <si>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</si>
  <si>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</si>
  <si>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</si>
  <si>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Інші податки та збори </t>
  </si>
  <si>
    <t>Екологічний податок </t>
  </si>
  <si>
    <t>Плата за надання адміністративних послуг</t>
  </si>
  <si>
    <t>Плата за надання інших адміністративних послуг</t>
  </si>
  <si>
    <t>Відділ освіти Дружківської міської ради</t>
  </si>
  <si>
    <t>Управління соціального захисту населення Дружківської міської ради</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</si>
  <si>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</si>
  <si>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</si>
  <si>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</si>
  <si>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</si>
  <si>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</si>
  <si>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</si>
  <si>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</si>
  <si>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 xml:space="preserve">Міський бюджет </t>
  </si>
  <si>
    <t>Державний бюджет</t>
  </si>
  <si>
    <t>Інші субвенції (на медичне обслуговування мешканців району в медичних закладах міста)</t>
  </si>
  <si>
    <t>ВСЬОГО</t>
  </si>
  <si>
    <t>Міжбюджетні трансферти, що передаються з міського бюджету м.Дружківка</t>
  </si>
  <si>
    <t>селищний бюджет смт. Райське</t>
  </si>
  <si>
    <t>обласний бюджет</t>
  </si>
  <si>
    <t>Міський бюджет м.Краматорська</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</si>
  <si>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</si>
  <si>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</si>
  <si>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</si>
  <si>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</si>
  <si>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Додаток 3</t>
  </si>
  <si>
    <t>Додаток 4</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</si>
  <si>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</si>
  <si>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</si>
  <si>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</si>
  <si>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</si>
  <si>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1150</t>
  </si>
  <si>
    <t>2010</t>
  </si>
  <si>
    <t>3031</t>
  </si>
  <si>
    <t>3033</t>
  </si>
  <si>
    <t>3035</t>
  </si>
  <si>
    <t>3112</t>
  </si>
  <si>
    <t>4060</t>
  </si>
  <si>
    <t>5011</t>
  </si>
  <si>
    <t>6060</t>
  </si>
  <si>
    <t>Міський бюджет м.Покровськ</t>
  </si>
  <si>
    <t>0111</t>
  </si>
  <si>
    <t>0443</t>
  </si>
  <si>
    <t>0910</t>
  </si>
  <si>
    <t>0921</t>
  </si>
  <si>
    <t>0960</t>
  </si>
  <si>
    <t>0950</t>
  </si>
  <si>
    <t>0810</t>
  </si>
  <si>
    <t>0731</t>
  </si>
  <si>
    <t>0763</t>
  </si>
  <si>
    <t>1030</t>
  </si>
  <si>
    <t>1070</t>
  </si>
  <si>
    <t>1040</t>
  </si>
  <si>
    <t>3104</t>
  </si>
  <si>
    <t>3105</t>
  </si>
  <si>
    <t>0828</t>
  </si>
  <si>
    <t>0829</t>
  </si>
  <si>
    <t>0640</t>
  </si>
  <si>
    <t>0320</t>
  </si>
  <si>
    <t>0513</t>
  </si>
  <si>
    <t>Інші субвенції (на лікування населення міста у відділенні щелепно – лицьової хірургії Покровської центральної районної лікарні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</si>
  <si>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</si>
  <si>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</si>
  <si>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</si>
  <si>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</si>
  <si>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</si>
  <si>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Керівництво і управління у відповідній сфері у містах (місті Києві), селищах, селах, об`єднаних територіальних громадах</t>
  </si>
  <si>
    <t>Надання дошкільної освіти</t>
  </si>
  <si>
    <t>1140</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</si>
  <si>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</si>
  <si>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</si>
  <si>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</si>
  <si>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</si>
  <si>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</si>
  <si>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</si>
  <si>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</si>
  <si>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</si>
  <si>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</si>
  <si>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</si>
  <si>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</si>
  <si>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</si>
  <si>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</si>
  <si>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</si>
  <si>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</si>
  <si>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</si>
  <si>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Утримання та забезпечення діяльності центрів соціальних служб для сім`ї, дітей та молоді</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</si>
  <si>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</si>
  <si>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</si>
  <si>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</si>
  <si>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1100</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</si>
  <si>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</si>
  <si>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</si>
  <si>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</si>
  <si>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</si>
  <si>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</si>
  <si>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</si>
  <si>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</si>
  <si>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</si>
  <si>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</si>
  <si>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</si>
  <si>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</si>
  <si>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</si>
  <si>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</si>
  <si>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</si>
  <si>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</si>
  <si>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</si>
  <si>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</si>
  <si>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</si>
  <si>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0610</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</si>
  <si>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</si>
  <si>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</si>
  <si>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</si>
  <si>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</si>
  <si>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</si>
  <si>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</si>
  <si>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9770</t>
  </si>
  <si>
    <t>Інші субвенції з місцевого бюджету</t>
  </si>
  <si>
    <t>Костянтинівський районний бюджет</t>
  </si>
  <si>
    <t>Код ТПКВКМБ / ТКВКБМС2</t>
  </si>
  <si>
    <t>Код ФКВКБ3</t>
  </si>
  <si>
    <t>Додаток 5</t>
  </si>
  <si>
    <t xml:space="preserve">ЗАТВЕРДЖЕНО </t>
  </si>
  <si>
    <t>капітальний ремонт квартир для забезпечення впорядкованим житлом осіб з числа дітей – сиріт та дітей, позбавлених батьківського піклування.</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</si>
  <si>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</si>
  <si>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</si>
  <si>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</si>
  <si>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</si>
  <si>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</si>
  <si>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</si>
  <si>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</si>
  <si>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</si>
  <si>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</si>
  <si>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0611020</t>
  </si>
  <si>
    <t>0611090</t>
  </si>
  <si>
    <t>0611140</t>
  </si>
  <si>
    <t>0611150</t>
  </si>
  <si>
    <t>0611161</t>
  </si>
  <si>
    <t>1161</t>
  </si>
  <si>
    <t>Забезпечення діяльності інших закладів у сфері освіти</t>
  </si>
  <si>
    <t>0611162</t>
  </si>
  <si>
    <t>1162</t>
  </si>
  <si>
    <t>Інші програми та заходи у сфері освіти</t>
  </si>
  <si>
    <t>0700000</t>
  </si>
  <si>
    <t>0710000</t>
  </si>
  <si>
    <t>0710160</t>
  </si>
  <si>
    <t>0711140</t>
  </si>
  <si>
    <t>0712010</t>
  </si>
  <si>
    <t>0712111</t>
  </si>
  <si>
    <t>0726</t>
  </si>
  <si>
    <t>0712142</t>
  </si>
  <si>
    <t>0712143</t>
  </si>
  <si>
    <t>0712144</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</si>
  <si>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</si>
  <si>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</si>
  <si>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</si>
  <si>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</si>
  <si>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</si>
  <si>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</si>
  <si>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</si>
  <si>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</si>
  <si>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</si>
  <si>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</si>
  <si>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</si>
  <si>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</si>
  <si>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</si>
  <si>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</si>
  <si>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</si>
  <si>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</si>
  <si>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</si>
  <si>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</si>
  <si>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Пільгове медичне обслуговування осіб, які постраждали внаслідок Чорнобильської катастрофи</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</si>
  <si>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</si>
  <si>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</si>
  <si>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</si>
  <si>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</si>
  <si>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</si>
  <si>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</si>
  <si>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</si>
  <si>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</si>
  <si>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</si>
  <si>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</si>
  <si>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</si>
  <si>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</si>
  <si>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</si>
  <si>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</si>
  <si>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</si>
  <si>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</si>
  <si>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</si>
  <si>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</si>
  <si>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</si>
  <si>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</si>
  <si>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</si>
  <si>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</si>
  <si>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</si>
  <si>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</si>
  <si>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</si>
  <si>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</si>
  <si>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1011100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</si>
  <si>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</si>
  <si>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</si>
  <si>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</si>
  <si>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</si>
  <si>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</si>
  <si>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</si>
  <si>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</si>
  <si>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</si>
  <si>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1014082</t>
  </si>
  <si>
    <t>4082</t>
  </si>
  <si>
    <t>Інші заходи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</si>
  <si>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</si>
  <si>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</si>
  <si>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</si>
  <si>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</si>
  <si>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</si>
  <si>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</si>
  <si>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</si>
  <si>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</si>
  <si>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</si>
  <si>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</si>
  <si>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</si>
  <si>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Забезпечення діяльності з виробництва, транспортування, постачання теплової енергії</t>
  </si>
  <si>
    <t>1216020</t>
  </si>
  <si>
    <t>1216030</t>
  </si>
  <si>
    <t>1216060</t>
  </si>
  <si>
    <t>1216086</t>
  </si>
  <si>
    <t>6086</t>
  </si>
  <si>
    <t>Інша діяльність щодо забезпечення житлом громадян</t>
  </si>
  <si>
    <t>1217461</t>
  </si>
  <si>
    <t>1218120</t>
  </si>
  <si>
    <t>1218313</t>
  </si>
  <si>
    <t>3700000</t>
  </si>
  <si>
    <t>3710000</t>
  </si>
  <si>
    <t>3710160</t>
  </si>
  <si>
    <t>3713192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</si>
  <si>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</si>
  <si>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</si>
  <si>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3719770</t>
  </si>
  <si>
    <t>Обласний бюджет</t>
  </si>
  <si>
    <t>Субвенція з місцевого бюджету на здійснення переданих видатків у сфері охорони здоров`я за рахунок коштів медичної субвенції (лікування хворих на цкровий та нецукровий діабет)</t>
  </si>
  <si>
    <t>Субвенція з місцевого бюджету на здійснення переданих видатків у сфері охорони здоров`я за рахунок коштів медичної субвенції</t>
  </si>
  <si>
    <t>бюджет Шахівської ОТГ</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</si>
  <si>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</si>
  <si>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</si>
  <si>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Інші субвенції (на утримання бюджетних установ, виконання заходів)</t>
  </si>
  <si>
    <t>Код програмної класифікації видатків та кредитування місцевих бюджетів1</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</si>
  <si>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</si>
  <si>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</si>
  <si>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</si>
  <si>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Дотації з державного бюджету місцевим бюджетам</t>
  </si>
  <si>
    <t>Базова дотація</t>
  </si>
  <si>
    <t>Субвенції з місцевих бюджетів іншим місцевим бюджетам</t>
  </si>
  <si>
    <t>Розподіл міжбюджетних трансфертів між міським бюджетом  та іншими бюджетами на 2020 рік</t>
  </si>
  <si>
    <t>реконструкція першого поверху будівлі з прибудовою будівлі та реконструкція інженерних мереж за адресою: Донецька обл., м. Дружківка, вул. Машинобудівників,64</t>
  </si>
  <si>
    <t>капітальний ремонт будинків та квартир окремим категоріям громадян відповідно до законодавства</t>
  </si>
  <si>
    <t>капітальний ремонт автодоріг</t>
  </si>
  <si>
    <t>Усього</t>
  </si>
  <si>
    <t>усього</t>
  </si>
  <si>
    <t>у тому числі бюджет розвитку</t>
  </si>
  <si>
    <t>X</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</si>
  <si>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</si>
  <si>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</si>
  <si>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</si>
  <si>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</si>
  <si>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0611170</t>
  </si>
  <si>
    <t>1170</t>
  </si>
  <si>
    <t>Забезпечення діяльності інклюзивно-ресурсних центрів</t>
  </si>
  <si>
    <t>0813090</t>
  </si>
  <si>
    <t>3090</t>
  </si>
  <si>
    <t>Видатки на поховання учасників бойових дій та осіб з інвалідністю внаслідок війни</t>
  </si>
  <si>
    <t>0813140</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</si>
  <si>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</si>
  <si>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</si>
  <si>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</si>
  <si>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</si>
  <si>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</si>
  <si>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Встановлення телефонів особам з інвалідністю I і II груп</t>
  </si>
  <si>
    <t>Видатки міського бюджету Дружківської міської ради на 2020 рік підготовлено міським фінансовим управлінням Дружківської міської ради</t>
  </si>
  <si>
    <t>Видатки міського бюджету Дружківської міської ради на 2020 рік</t>
  </si>
  <si>
    <t>Найменування згідно з Класифікацією доходів бюджету</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</si>
  <si>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</si>
  <si>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</si>
  <si>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</si>
  <si>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</si>
  <si>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</si>
  <si>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</si>
  <si>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</si>
  <si>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</si>
  <si>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</si>
  <si>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</si>
  <si>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</si>
  <si>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 </t>
  </si>
  <si>
    <t>Туристичний збір </t>
  </si>
  <si>
    <t>Туристичний збір, сплачений фізичними особами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</si>
  <si>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</si>
  <si>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</si>
  <si>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</si>
  <si>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</si>
  <si>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</si>
  <si>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</si>
  <si>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</si>
  <si>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Надходження коштів від Державного фонду дорогоцінних металів і дорогоцінного каміння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</si>
  <si>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</si>
  <si>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</si>
  <si>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</si>
  <si>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</si>
  <si>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</si>
  <si>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здійснення переданих видатків у сфері охорони здоров`я за рахунок коштів медичної субвенції,</t>
  </si>
  <si>
    <t>Разом доходів</t>
  </si>
  <si>
    <t>Доходи міського бюджету Дружківської міської ради на 2020 рік</t>
  </si>
  <si>
    <t>Доходи міського бюджету Дружківської міської ради на 2020 рік підготовлено міським фінансовим управлінням Дружківської міської ради</t>
  </si>
  <si>
    <t>Розподіл міжбюджетних трансфертів між міським бюджетом  та іншими бюджетами на 2020 рік підготовлено міським фінансовим управлінням Дружківської міської ради</t>
  </si>
  <si>
    <t>рішення міської ради</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</si>
  <si>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</si>
  <si>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</si>
  <si>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</si>
  <si>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 xml:space="preserve">Секретар міської ради </t>
  </si>
  <si>
    <t>Розподіл коштів бюджету розвитку за об’єктами у 2020 році підготовлено міським фінансовим управлінням Дружківської міської ради</t>
  </si>
  <si>
    <t>капітальний ремонт ліній зовнішнього освітлення</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</si>
  <si>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</si>
  <si>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0116020</t>
  </si>
  <si>
    <t>1017361</t>
  </si>
  <si>
    <t>7361</t>
  </si>
  <si>
    <t>Співфінансування інвестиційних проектів, що реалізуються за рахунок коштів державного фонду регіонального розвитку</t>
  </si>
  <si>
    <t xml:space="preserve">Інші субвенції з місцевого бюджету на  Інші субвенції з місцевого бюджету на надання щомісячної допомоги здобувачам освіти  закладів професійної (професійно – технічної) освіти,  закладів фахової передвищої освіти, закладів вищої освіти з числа дітей – сиріт та дітей, позбавлених батьківського піклування, які перебувають на повному державному забезпеченні
 </t>
  </si>
  <si>
    <t xml:space="preserve">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</si>
  <si>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 xml:space="preserve">  Інші субвенції з місцевого бюджету на виплату матеріальної допомоги постраждалим внаслідок Чорнобильської катастрофи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</si>
  <si>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</si>
  <si>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</si>
  <si>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</si>
  <si>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</si>
  <si>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</si>
  <si>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</si>
  <si>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</si>
  <si>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</si>
  <si>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</si>
  <si>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Загальна тривалість будівництва (рік початку і завершення)</t>
  </si>
  <si>
    <r>
      <t xml:space="preserve">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
</t>
    </r>
  </si>
  <si>
    <t xml:space="preserve">            (код бюджету)</t>
  </si>
  <si>
    <t>05211100000</t>
  </si>
  <si>
    <t>0617321</t>
  </si>
  <si>
    <t>Будівництво освітніх установ та закладів</t>
  </si>
  <si>
    <t>0717322</t>
  </si>
  <si>
    <t>0817323</t>
  </si>
  <si>
    <t>0817310</t>
  </si>
  <si>
    <t>коригування проєктно – кошторисної документації по об’єкт «Капітальний ремонт інженерних мереж будівлі дошкільного закладу «Берізка» Дружківської міської ради, розташованої за адресою: вул. Рибіна,2»</t>
  </si>
  <si>
    <t>коригування проєктно – кошторисної документації по об’єкт «Капітальний ремонт  будівлі дошкільного закладу «Берізка» Дружківської міської ради, розташованої за адресою: вул. Рибіна,2»</t>
  </si>
  <si>
    <t>капітальний ремонт підлоги в дошкільному навчальному закладі №2 (улаштування цементної стяжки).</t>
  </si>
  <si>
    <t>Інші субвенції (на виготовлення 100 штук посвідчень батьків багатодітної сім’ї та 500 штук посвідчень дитини з багатодітної сім’ї)</t>
  </si>
  <si>
    <t>розробка та експертиза робочого проекту «Капітальний ремонт зовнішніх стін та покрівлі будівлі дитячого садка «Берізка» за адресою: м.Дружківка, вул. Рибіна,2»</t>
  </si>
  <si>
    <t>коригування проектно кошторисної документації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</si>
  <si>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коригування проектно кошторисної документації по об’єкту  «Реконструкція першого поверху будівлі з прибудовою будівлі та реконструкцією інженерних мереж за адресою: Донецька область, м. Дружківка, вул. Машинобудівників, 64»</t>
  </si>
  <si>
    <t>Субвенція з державного бюджету місцевим бюджетам на реалізацію проектів в рамках Надзвичайної кредитної програми для відновлення України</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</si>
  <si>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</si>
  <si>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</si>
  <si>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</si>
  <si>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7321</t>
  </si>
  <si>
    <t>7322</t>
  </si>
  <si>
    <t>Будівництво медичних установ та закладів</t>
  </si>
  <si>
    <t>0717366</t>
  </si>
  <si>
    <t>7366</t>
  </si>
  <si>
    <t>Реалізація проектів в рамках Надзвичайної кредитної програми для відновлення України</t>
  </si>
  <si>
    <t>0816020</t>
  </si>
  <si>
    <t>7310</t>
  </si>
  <si>
    <t>Будівництво об`єктів житлово-комунального господарства</t>
  </si>
  <si>
    <t>7323</t>
  </si>
  <si>
    <t>Будівництво установ та закладів соціальної сфери</t>
  </si>
  <si>
    <t>Надання спеціальної освіти мистецькими школами</t>
  </si>
  <si>
    <t>1217310</t>
  </si>
  <si>
    <t>1217330</t>
  </si>
  <si>
    <t>7330</t>
  </si>
  <si>
    <t>Будівництво1 інших об`єктів комунальної власності</t>
  </si>
  <si>
    <t>1217366</t>
  </si>
  <si>
    <t>УСЬОГО</t>
  </si>
  <si>
    <t>Будівництво інших об`єктів комунальної власності</t>
  </si>
  <si>
    <t xml:space="preserve">  (код бюджету)</t>
  </si>
  <si>
    <t xml:space="preserve">      (код бюджету)</t>
  </si>
  <si>
    <t>Капітальний  ремонт будівель комунального некомерційного підприємства "Центральна міська клінічна лікарня м. Дружківка": «Корпус №1», «Корпус №2», «Корпус №5» з благоустроєм території, розташованих за адресою: Донецька обл., м. Дружківка, вул. Короленка,12</t>
  </si>
  <si>
    <t>1217370</t>
  </si>
  <si>
    <t>реконструкція частини будівлі під ліфтовий вузол комунального некомерційного підприємства "Центральна міська клінічна лікарня" Дружківської міської ради, розташованої за адресою: вул Короленка,12, м. Дружківка Донецької області</t>
  </si>
  <si>
    <t>2019-2020</t>
  </si>
  <si>
    <t>Інші субвенції з місцевого бюджету (надання натуральної допомоги у формі продуктових наборів громадянам із числа вразливих верств населення у 2020році (особам, які отримують соціальну послугу догляду вдома у відділеннях соціальної допомоги вдома територіальних центрів соціального обслуговування (надання соціальних послуг), центрів надання соціальних послуг))</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</si>
  <si>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(окремим категоріям багатодітних сімей))</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</si>
  <si>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(сім’ям з дітьми, які перебувають у складних життєвих обставинах, та перебувають на обліку в службах у справах дітей))</t>
  </si>
  <si>
    <t xml:space="preserve">      В.Б.ГРИГОРЕНКО</t>
  </si>
  <si>
    <t>Начальник  управління                                                                                          І.В.ТРУШИНА</t>
  </si>
  <si>
    <t>0118110</t>
  </si>
  <si>
    <t>8110</t>
  </si>
  <si>
    <t>Заходи із запобігання та ліквідації надзвичайних ситуацій та наслідків стихійного лиха</t>
  </si>
  <si>
    <t>0913242</t>
  </si>
  <si>
    <t>Секретар міської ради                                                                                               В.Б.ГРИГОРЕНКО</t>
  </si>
  <si>
    <t>Начальник управління                                                                                              І.В.ТРУШИНА</t>
  </si>
  <si>
    <t>Секретар міської ради                                                                                                В.Б.ГРИГОРЕНКО</t>
  </si>
  <si>
    <t>Начальник управління                                                                                                    І.В.ТРУШИНА</t>
  </si>
  <si>
    <t>Начальник управління                                                                                               І.В.ТРУШИНА</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</si>
  <si>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</si>
  <si>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здійснення природоохоронних заходів</t>
  </si>
  <si>
    <t>Субвенція з місцевого бюджету на здійснення природоохоронних заходів (реалізація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</si>
  <si>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 xml:space="preserve">Субвенція з місцевого бюджету на здійснення природоохоронних заходів (виконання заходів з озеленення міста, а саме створення зелених насаджень у м. Дружківка)  </t>
  </si>
  <si>
    <t>коригування проєктно- кошторисної документації  по об’єкту «Благоустрій території  дитячого садка «Берізка» за адресою: м. Дружківка, вул. Рибіна,2. Коригування»</t>
  </si>
  <si>
    <t>розробка проєктно – кошторисної документації по об’єкту «Капітальний ремонт окремих приміщень з улаштуванням КТ та операційного блоку комунального некомерційного підприємства "Центральна міська клінічна лікарня" Дружківської міської ради, розташованої по вул. Короленка, 12, м. Дружківка Донецької області»</t>
  </si>
  <si>
    <t>Додаток 2</t>
  </si>
  <si>
    <t xml:space="preserve">      Фінансування міського бюджету Дружківської міської ради на 2020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</si>
  <si>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</si>
  <si>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</si>
  <si>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</si>
  <si>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</si>
  <si>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На початок періоду, в т.ч.</t>
  </si>
  <si>
    <t>субвенції з обласного бюджету на здійснення переданих видатків у сфері охорони здоров'я за рахунок коштів медичної субвенції (лікування хворих на цукровий та нецукровий діабет)</t>
  </si>
  <si>
    <t xml:space="preserve">медичної субвенції </t>
  </si>
  <si>
    <t>освітньої субвенції</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</si>
  <si>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</si>
  <si>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</si>
  <si>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</si>
  <si>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</si>
  <si>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</si>
  <si>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</si>
  <si>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На початок періоду</t>
  </si>
  <si>
    <t>Фінансування міського бюджету Дружківської міської ради на 2020 рік підготовлено міським фінансовим управлінням Дружківської міської ради</t>
  </si>
  <si>
    <t>Начальник управління                                                                               І.В.ТРУШИНА</t>
  </si>
  <si>
    <t>Секретар міської ради                                                                           В.Б.ГРИГОРЕНКО</t>
  </si>
  <si>
    <t>1013242</t>
  </si>
  <si>
    <t>1017330</t>
  </si>
  <si>
    <t>Додаток 6</t>
  </si>
  <si>
    <t xml:space="preserve"> рішення  міської ради</t>
  </si>
  <si>
    <t>Розподіл витрат міського бюджету на реалізацію місцевих програм у 2020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</si>
  <si>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</si>
  <si>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</si>
  <si>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</si>
  <si>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 xml:space="preserve">Програма заохочення відзнаками Дружківської міської ради на 2020 рік </t>
  </si>
  <si>
    <t>19.12.2019 №7/65-14</t>
  </si>
  <si>
    <t>розділ 2.4.4. Програми соціального та економічного розвитку міста</t>
  </si>
  <si>
    <t>19.12.2019 №7/65-1</t>
  </si>
  <si>
    <t>розділ 2.2.2. Програми соціального та економічного розвитку міста</t>
  </si>
  <si>
    <t>06  Відділ освіти Дружківської міської ради</t>
  </si>
  <si>
    <t>розділ 2.3.4. Програми соціального та економічного розвитку міста</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</si>
  <si>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</si>
  <si>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цільова Програма “Громадський бюджет міста Дружківка на 2018-2020 роки” </t>
  </si>
  <si>
    <t>22.12.2017 №7/37-20</t>
  </si>
  <si>
    <t>Методичне забезпечення діяльності навчальних закладів</t>
  </si>
  <si>
    <t xml:space="preserve">07 Міський відділ охорони здоров’я Дружківської міської ради </t>
  </si>
  <si>
    <t>розділ 2.3.5. Програми соціального та економічного розвитку міста</t>
  </si>
  <si>
    <t>розділ 3 Програми соціального та економічного розвитку міста</t>
  </si>
  <si>
    <t>08 Управління соціального захисту населення Дружківської міської ради</t>
  </si>
  <si>
    <t xml:space="preserve">розділ 2.3.1. Програми соціального та економічного розвитку м. Дружківка </t>
  </si>
  <si>
    <t>Програма про надання послуг з поховання учасників бойових дій та осіб з інвалідністю внаслідок війни у м.Дружківка на 2020 – 2021 роки</t>
  </si>
  <si>
    <t xml:space="preserve">розділ 2.3.2. Програми соціального та економічного розвитку м. Дружківка </t>
  </si>
  <si>
    <t xml:space="preserve"> Програма розвитку фізичної культури та спорту в м. Дружківка на 2017 – 2021 роки"</t>
  </si>
  <si>
    <t>23.12.2016 №7/19-4</t>
  </si>
  <si>
    <t xml:space="preserve">«Про затвердження міської комплексної програми «Оздоровлення та відпочинок дітей м. Дружківка на 2019 - 2022 роки», </t>
  </si>
  <si>
    <t>10.04.2019 №7/56-5</t>
  </si>
  <si>
    <t>Програма соціального захисту інвалідів I - II груп по зору м. Дружківки на 2020 -2021 роки</t>
  </si>
  <si>
    <t>29.01.2020 №7/66-8</t>
  </si>
  <si>
    <t xml:space="preserve">розділ 2.1.6 Програми соціального та економічного розвитку м. Дружківка </t>
  </si>
  <si>
    <t>09 Служба у справах дітей Дружківської міської ради</t>
  </si>
  <si>
    <t>розділ 2.3.3. Програми соціального та економічного розвитку міста</t>
  </si>
  <si>
    <t>10 Відділ з питань культури, сім’ї, молоді, спорту та туризму Дружківської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</si>
  <si>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</si>
  <si>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 xml:space="preserve">розділ 2.3.7. Програми соціального та економічного розвитку міста </t>
  </si>
  <si>
    <t>міська Програма розвитку фізичної культури та спорту в м. Дружківка на 2017 – 2021 роки</t>
  </si>
  <si>
    <t>розділ 2.3.6. Програми соціального та економічного розвитку міста</t>
  </si>
  <si>
    <t xml:space="preserve">розділу 3 Програми соціального та економічного розвитку м. Дружківка </t>
  </si>
  <si>
    <t>12 Управління житлового та комунального господарства Дружківської міської ради</t>
  </si>
  <si>
    <t>розділ 2.1.6. Програми соціального та економічного розвитку міста</t>
  </si>
  <si>
    <t xml:space="preserve">Міська Програма "Забезпечення житлом дітей - сиріт, дітей, позбавлених батьківського піклування, та осіб з їх числа на 2018-2020 роки" </t>
  </si>
  <si>
    <t>08.08.2018 №7/46-6</t>
  </si>
  <si>
    <t>розділ 2.1.5. Програми соціального та економічного розвитку міста</t>
  </si>
  <si>
    <t>розділ 2.4.3. Програми соціального та економічного розвитку міста</t>
  </si>
  <si>
    <t>розділ 2.4.1. Програми соціального та економічного розвитку міста</t>
  </si>
  <si>
    <t>37 Міське фінансове управління Дружківської міської ради</t>
  </si>
  <si>
    <t>розділ 2.3.1. Програми соціального та економічного розвитку міста</t>
  </si>
  <si>
    <t>Всього</t>
  </si>
  <si>
    <t xml:space="preserve">Секретар міської ради                                                                                                </t>
  </si>
  <si>
    <t>Розподіл витрат міського бюджету на реалізацію місцевих програм у 2020 роціу підготовлено міським фінансовим управлінням Дружківської міської ради</t>
  </si>
  <si>
    <t>капітальний ремонт пасажирських ліфтів за адресами: перший під’їзд  по вул. Козацька, 74 та перший, другий під’їзд  по вул. Козацька,66</t>
  </si>
  <si>
    <t>Інші субвенції з місцевого бюджету на  організацію у 2020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</si>
  <si>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Інші субвенції з місцевого бюджету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м.Дружківка, Донецька область (коригування)» (третій поверх)</t>
  </si>
  <si>
    <t>Субвенція з місцевого бюджету за рахунок залишку коштів освітньої субвенції, що утворився на початок бюджетного періоду</t>
  </si>
  <si>
    <t>експертиза проектно-кошторисної документації (коригування)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</si>
  <si>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експертиза проектно-кошторисної документації (коригування)  «Реконструкція першого поверху будівлі з прибудовою будівлі та реконструкцією інженерних мереж за адресою: Донецька обл., м. Дружківка, вул. Машинобудівників,64»</t>
  </si>
  <si>
    <t>Неподаткові надходження  </t>
  </si>
  <si>
    <t>1218330</t>
  </si>
  <si>
    <t>8330</t>
  </si>
  <si>
    <t>0540</t>
  </si>
  <si>
    <t>Інша діяльність у сфері екології та охорони природних ресурсів</t>
  </si>
  <si>
    <t>Програма забезпечення мінімально достатнього рівня безпеки населення і територій міста Дружківка від надзвичайних ситуацій техногенного, природного, воєнного характеру на 2020- 2021 роки</t>
  </si>
  <si>
    <t>09.04.2020 №7/70-2</t>
  </si>
  <si>
    <t>09.04.2020 №7/70-1</t>
  </si>
  <si>
    <t xml:space="preserve">Комплексна програма фінансової підтримки закладів охорони здоров’я м.Дружківки та їх розвиток на 2020-2025 роки </t>
  </si>
  <si>
    <t>29.01.2020 №7/66-10</t>
  </si>
  <si>
    <t>В.Б.ГРИГОРЕНКО</t>
  </si>
  <si>
    <t>Начальник управління</t>
  </si>
  <si>
    <t>І.В.ТРУШИНА</t>
  </si>
  <si>
    <t>капітальний ремонт підлоги у коридорах  дошкільного навчального закладу «Сонечко»</t>
  </si>
  <si>
    <t>капітальний ремонт пожежного вузла з повною заміною труби у дошкільному навчальному закладі «Лелека».</t>
  </si>
  <si>
    <t>проведення експертизи по об’єкту «Будинок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</si>
  <si>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коригування та проходження експертизи проєктно-кошторисної документації по об’єкту «Реконструкція вулиці Соборна та благоустрій до неї території у місті Дружківка» 1 черга. Корегування"</t>
  </si>
  <si>
    <t xml:space="preserve">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</si>
  <si>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41053900 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</si>
  <si>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2018-2020</t>
  </si>
  <si>
    <t xml:space="preserve">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t>
  </si>
  <si>
    <t>субвенції з місцевого бюджету за рахунок залишку коштів освітньої субвенції, що утворився на початок бюджетного періоду</t>
  </si>
  <si>
    <t>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</si>
  <si>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</si>
  <si>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субвенції з державного бюджету місцевим бюджетам на реалізацію проектів в рамках Надзвичайної кредитної програми для відновлення України</t>
  </si>
  <si>
    <t>субвенції з місцевого  бюджету на на соціально – економічний розвиток території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 Дружківка, Донецька область (коригування)» (третій поверх))</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</si>
  <si>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Дружківського відділення  поліції Краматорського відділу поліції головного управління національної поліції в Донецькій області)</t>
  </si>
  <si>
    <t>державний бюджет</t>
  </si>
  <si>
    <t>розділ 2.4.2. Програми соціального та економічного розвитку міста</t>
  </si>
  <si>
    <t>19.12.2019 №7/65-2</t>
  </si>
  <si>
    <t>розділ 2.2.6. Програми соціального та економічного розвитку міста</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</si>
  <si>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управління Державної казначейської служби України у місті Дружківці Донецької області)</t>
  </si>
  <si>
    <t>реалізація проекту "Будівництво дитячого майданчика"</t>
  </si>
  <si>
    <t>розробка проектно-кошторисної документації для встановлення системи блискавкозахисту на будівлі дошкільного навчального закладу № 1 «Дюймовочка».</t>
  </si>
  <si>
    <t>будівництво спортивного майданчика для загальноосвітньої школи №6</t>
  </si>
  <si>
    <t>на капітальний ремонт кран-комплектів (припис ДПРЧ) в навчально – виховного комплексі № 14</t>
  </si>
  <si>
    <t>Субвенція з місцевого бюджету державному бюджету на виконання програм соціально-економічного розвитку регіонів (капітальний ремонт колишньої будівлі профілакторію під штаб – казарму №55/1, військового містечка №55 за адресою: Донецький гарнізон, м. Дружківка, вул. Попова 30-34» (заміна віконних блоків з дерев’яних на металопластикові)..)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</si>
  <si>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</si>
  <si>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на виплату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 такої дитини</t>
  </si>
  <si>
    <t>3719800</t>
  </si>
  <si>
    <t>9800</t>
  </si>
  <si>
    <t>Субвенція з місцевого бюджету державному бюджету на виконання програм соціально-економічного розвитку регіонів</t>
  </si>
  <si>
    <t>розділ 2.3.8. Програми соціального та економічного розвитку міста</t>
  </si>
  <si>
    <t>від 24.06.2020 № 7/74-3</t>
  </si>
  <si>
    <t>від_24.06.2020 № 7/74-3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</si>
</sst>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71" formatCode="_-* #,##0.00\ _₽_-;\-* #,##0.00\ _₽_-;_-* &quot;-&quot;??\ _₽_-;_-@_-"/>
    <numFmt numFmtId="182" formatCode="_-* #,##0&quot;грн.&quot;_-;\-* #,##0&quot;грн.&quot;_-;_-* &quot;-&quot;&quot;грн.&quot;_-;_-@_-"/>
    <numFmt numFmtId="183" formatCode="_-* #,##0_г_р_н_._-;\-* #,##0_г_р_н_._-;_-* &quot;-&quot;_г_р_н_._-;_-@_-"/>
    <numFmt numFmtId="184" formatCode="_-* #,##0.00&quot;грн.&quot;_-;\-* #,##0.00&quot;грн.&quot;_-;_-* &quot;-&quot;??&quot;грн.&quot;_-;_-@_-"/>
    <numFmt numFmtId="185" formatCode="_-* #,##0.00_г_р_н_._-;\-* #,##0.00_г_р_н_._-;_-* &quot;-&quot;??_г_р_н_._-;_-@_-"/>
    <numFmt numFmtId="186" formatCode="0.0"/>
    <numFmt numFmtId="211" formatCode="#.0#####;&quot;-&quot;#.0#####;"/>
    <numFmt numFmtId="212" formatCode="0.0#####;&quot;-&quot;0.0#####;"/>
    <numFmt numFmtId="222" formatCode="_-* #,##0.0_г_р_н_._-;\-* #,##0.0_г_р_н_._-;_-* &quot;-&quot;??_г_р_н_._-;_-@_-"/>
  </numFmts>
  <fonts count="6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i/>
      <sz val="10"/>
      <name val="Arial Cyr"/>
      <family val="0"/>
    </font>
    <font>
      <sz val="12"/>
      <color indexed="8"/>
      <name val="Times New Roman"/>
      <family val="1"/>
    </font>
    <font>
      <sz val="12"/>
      <name val="Arial Cyr"/>
      <family val="0"/>
    </font>
    <font>
      <b/>
      <sz val="12"/>
      <name val="Times New Roman"/>
      <family val="1"/>
    </font>
    <font>
      <b/>
      <sz val="12"/>
      <color indexed="8"/>
      <name val="Times New Roman"/>
      <family val="1"/>
    </font>
    <font>
      <b/>
      <vertAlign val="superscript"/>
      <sz val="12"/>
      <name val="Times New Roman"/>
      <family val="1"/>
    </font>
    <font>
      <i/>
      <sz val="12"/>
      <name val="Times New Roman"/>
      <family val="1"/>
    </font>
    <font>
      <b/>
      <sz val="14"/>
      <color indexed="8"/>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sz val="10"/>
      <color rgb="FF000000"/>
      <name val="Times New Roman"/>
      <family val="1"/>
    </font>
    <font>
      <u val="single"/>
      <sz val="12"/>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8"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lignment vertical="top"/>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3"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184">
    <xf numFmtId="0" fontId="0" fillId="0" borderId="0" xfId="0" applyAlignment="1">
      <alignment/>
    </xf>
    <xf numFmtId="0" fontId="6"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0" fillId="33" borderId="0" xfId="0" applyFont="1" applyFill="1" applyAlignment="1">
      <alignment/>
    </xf>
    <xf numFmtId="0" fontId="7" fillId="0" borderId="0" xfId="0" applyFont="1" applyAlignment="1">
      <alignment/>
    </xf>
    <xf numFmtId="21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2" fontId="0" fillId="0" borderId="0" xfId="0" applyNumberFormat="1" applyAlignment="1">
      <alignment/>
    </xf>
    <xf numFmtId="0" fontId="10" fillId="0" borderId="0" xfId="0" applyFont="1" applyAlignment="1">
      <alignment/>
    </xf>
    <xf numFmtId="0" fontId="60" fillId="0" borderId="0" xfId="0" applyFont="1" applyAlignment="1">
      <alignment horizontal="left"/>
    </xf>
    <xf numFmtId="0" fontId="61" fillId="0" borderId="0" xfId="0" applyFont="1" applyAlignment="1">
      <alignment/>
    </xf>
    <xf numFmtId="0" fontId="0" fillId="33" borderId="0" xfId="0" applyFont="1" applyFill="1" applyAlignment="1">
      <alignment/>
    </xf>
    <xf numFmtId="0" fontId="11" fillId="0" borderId="0" xfId="0" applyFont="1" applyAlignment="1">
      <alignment/>
    </xf>
    <xf numFmtId="0" fontId="13" fillId="0" borderId="0" xfId="0" applyFont="1" applyAlignment="1">
      <alignment/>
    </xf>
    <xf numFmtId="0" fontId="14" fillId="0" borderId="10" xfId="0" applyFont="1" applyBorder="1" applyAlignment="1">
      <alignment horizontal="center" vertical="center" wrapText="1"/>
    </xf>
    <xf numFmtId="0" fontId="3" fillId="33" borderId="0" xfId="0" applyFont="1" applyFill="1" applyAlignment="1">
      <alignment horizontal="lef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12" fillId="0" borderId="10" xfId="0" applyFont="1" applyFill="1" applyBorder="1" applyAlignment="1">
      <alignment horizontal="center" vertical="center" wrapText="1"/>
    </xf>
    <xf numFmtId="0" fontId="14" fillId="0" borderId="0" xfId="0" applyFont="1" applyAlignment="1">
      <alignment horizontal="center" wrapText="1"/>
    </xf>
    <xf numFmtId="0" fontId="60" fillId="0" borderId="10" xfId="81" applyFont="1" applyBorder="1" applyAlignment="1">
      <alignment horizontal="center" vertical="center" wrapText="1"/>
      <protection/>
    </xf>
    <xf numFmtId="0" fontId="62" fillId="0" borderId="10" xfId="81" applyFont="1" applyBorder="1" applyAlignment="1">
      <alignment horizontal="center" vertical="center"/>
      <protection/>
    </xf>
    <xf numFmtId="0" fontId="62" fillId="0" borderId="10" xfId="81" applyFont="1" applyBorder="1" applyAlignment="1">
      <alignment horizontal="center" vertical="center" wrapText="1"/>
      <protection/>
    </xf>
    <xf numFmtId="4" fontId="14" fillId="0" borderId="10" xfId="0" applyNumberFormat="1" applyFont="1" applyBorder="1" applyAlignment="1">
      <alignment horizontal="center" vertical="center" wrapText="1"/>
    </xf>
    <xf numFmtId="222" fontId="3" fillId="0" borderId="10" xfId="98" applyNumberFormat="1" applyFont="1" applyBorder="1" applyAlignment="1">
      <alignment horizontal="center" vertical="center" wrapText="1"/>
    </xf>
    <xf numFmtId="222" fontId="3" fillId="33" borderId="10" xfId="98" applyNumberFormat="1" applyFont="1" applyFill="1" applyBorder="1" applyAlignment="1">
      <alignment horizontal="center" vertical="center" wrapText="1"/>
    </xf>
    <xf numFmtId="0" fontId="12" fillId="0" borderId="0" xfId="83" applyFont="1">
      <alignment/>
      <protection/>
    </xf>
    <xf numFmtId="0" fontId="12" fillId="0" borderId="0" xfId="83" applyFont="1" applyAlignment="1">
      <alignment horizontal="right"/>
      <protection/>
    </xf>
    <xf numFmtId="0" fontId="60" fillId="0" borderId="10" xfId="81" applyFont="1" applyBorder="1" applyAlignment="1" quotePrefix="1">
      <alignment horizontal="center" vertical="center" wrapText="1"/>
      <protection/>
    </xf>
    <xf numFmtId="0" fontId="60" fillId="34" borderId="10" xfId="81"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4"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14"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0" fontId="14" fillId="0" borderId="0" xfId="0" applyFont="1" applyAlignment="1">
      <alignment/>
    </xf>
    <xf numFmtId="0" fontId="3" fillId="0" borderId="0" xfId="0" applyFont="1" applyAlignment="1">
      <alignment horizontal="left" vertical="center"/>
    </xf>
    <xf numFmtId="0" fontId="3" fillId="0" borderId="0" xfId="0" applyFont="1" applyAlignment="1">
      <alignment horizontal="left" vertical="top"/>
    </xf>
    <xf numFmtId="0" fontId="61" fillId="0" borderId="0" xfId="0" applyFont="1" applyAlignment="1">
      <alignment horizontal="left" vertical="top"/>
    </xf>
    <xf numFmtId="0" fontId="5" fillId="0" borderId="10" xfId="0" applyFont="1" applyBorder="1" applyAlignment="1">
      <alignment horizontal="center" vertical="center" wrapText="1"/>
    </xf>
    <xf numFmtId="0" fontId="0" fillId="35" borderId="0" xfId="0" applyFill="1" applyAlignment="1">
      <alignment/>
    </xf>
    <xf numFmtId="0" fontId="62" fillId="34" borderId="10" xfId="81" applyFont="1" applyFill="1" applyBorder="1" applyAlignment="1">
      <alignment horizontal="center" vertical="center" wrapText="1"/>
      <protection/>
    </xf>
    <xf numFmtId="0" fontId="60" fillId="35" borderId="0" xfId="81" applyFont="1" applyFill="1" applyBorder="1" applyAlignment="1">
      <alignment horizontal="center" vertical="center"/>
      <protection/>
    </xf>
    <xf numFmtId="222" fontId="62" fillId="0" borderId="10" xfId="96" applyNumberFormat="1" applyFont="1" applyBorder="1" applyAlignment="1">
      <alignment horizontal="center" vertical="center"/>
    </xf>
    <xf numFmtId="222" fontId="3" fillId="0" borderId="10" xfId="96" applyNumberFormat="1" applyFont="1" applyBorder="1" applyAlignment="1">
      <alignment horizontal="center" vertical="center"/>
    </xf>
    <xf numFmtId="222" fontId="3" fillId="0" borderId="10" xfId="96" applyNumberFormat="1" applyFont="1" applyBorder="1" applyAlignment="1">
      <alignment horizontal="center" vertical="center" wrapText="1"/>
    </xf>
    <xf numFmtId="0" fontId="60" fillId="35" borderId="0" xfId="81" applyFont="1" applyFill="1" applyBorder="1" applyAlignment="1">
      <alignment horizontal="center" vertical="center" wrapText="1"/>
      <protection/>
    </xf>
    <xf numFmtId="2" fontId="60" fillId="35" borderId="0" xfId="81" applyNumberFormat="1" applyFont="1" applyFill="1" applyBorder="1" applyAlignment="1">
      <alignment horizontal="center" vertical="center"/>
      <protection/>
    </xf>
    <xf numFmtId="0" fontId="62" fillId="35" borderId="0" xfId="81" applyFont="1" applyFill="1" applyBorder="1" applyAlignment="1">
      <alignment horizontal="left" vertical="center"/>
      <protection/>
    </xf>
    <xf numFmtId="2" fontId="62" fillId="35" borderId="0" xfId="81" applyNumberFormat="1" applyFont="1" applyFill="1" applyBorder="1" applyAlignment="1">
      <alignment horizontal="center" vertical="center"/>
      <protection/>
    </xf>
    <xf numFmtId="2" fontId="60" fillId="35" borderId="0" xfId="82" applyNumberFormat="1" applyFont="1" applyFill="1" applyBorder="1" applyAlignment="1">
      <alignment horizontal="center" vertical="center"/>
      <protection/>
    </xf>
    <xf numFmtId="0" fontId="62" fillId="0" borderId="10" xfId="82"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0" fillId="34" borderId="10" xfId="81" applyFont="1" applyFill="1" applyBorder="1" applyAlignment="1">
      <alignment horizontal="center" vertical="center"/>
      <protection/>
    </xf>
    <xf numFmtId="0" fontId="60" fillId="0" borderId="10" xfId="81" applyFont="1" applyBorder="1" applyAlignment="1">
      <alignment horizontal="center" vertical="center"/>
      <protection/>
    </xf>
    <xf numFmtId="4" fontId="60" fillId="34" borderId="10" xfId="81" applyNumberFormat="1" applyFont="1" applyFill="1" applyBorder="1" applyAlignment="1">
      <alignment horizontal="center" vertical="center" wrapText="1"/>
      <protection/>
    </xf>
    <xf numFmtId="4" fontId="60" fillId="0" borderId="10" xfId="81" applyNumberFormat="1" applyFont="1" applyBorder="1" applyAlignment="1">
      <alignment horizontal="center" vertical="center" wrapText="1"/>
      <protection/>
    </xf>
    <xf numFmtId="0" fontId="60" fillId="0" borderId="0" xfId="0" applyFont="1" applyAlignment="1">
      <alignment horizontal="center" vertical="center"/>
    </xf>
    <xf numFmtId="0" fontId="12" fillId="0" borderId="0" xfId="83" applyFont="1" applyAlignment="1">
      <alignment horizontal="center"/>
      <protection/>
    </xf>
    <xf numFmtId="211" fontId="3" fillId="0" borderId="0" xfId="0" applyNumberFormat="1" applyFont="1" applyAlignment="1">
      <alignment horizontal="left" vertical="top"/>
    </xf>
    <xf numFmtId="0" fontId="6" fillId="0" borderId="11" xfId="0" applyFont="1" applyBorder="1" applyAlignment="1">
      <alignment horizontal="center" vertical="center" wrapText="1"/>
    </xf>
    <xf numFmtId="0" fontId="63" fillId="0" borderId="0" xfId="0" applyFont="1" applyAlignment="1">
      <alignment horizontal="justify" vertical="center"/>
    </xf>
    <xf numFmtId="49" fontId="64" fillId="0" borderId="0" xfId="0" applyNumberFormat="1" applyFont="1" applyAlignment="1">
      <alignment horizontal="center" vertical="center"/>
    </xf>
    <xf numFmtId="0" fontId="62" fillId="0" borderId="10" xfId="81" applyFont="1" applyBorder="1" applyAlignment="1">
      <alignment horizontal="center" vertical="center" wrapText="1"/>
      <protection/>
    </xf>
    <xf numFmtId="0" fontId="62" fillId="0" borderId="10" xfId="81" applyFont="1" applyBorder="1" applyAlignment="1" quotePrefix="1">
      <alignment horizontal="center" vertical="center" wrapText="1"/>
      <protection/>
    </xf>
    <xf numFmtId="2" fontId="62" fillId="0" borderId="10" xfId="81" applyNumberFormat="1" applyFont="1" applyBorder="1" applyAlignment="1" quotePrefix="1">
      <alignment horizontal="center" vertical="center" wrapText="1"/>
      <protection/>
    </xf>
    <xf numFmtId="4" fontId="60" fillId="0" borderId="10" xfId="81" applyNumberFormat="1" applyFont="1" applyBorder="1" applyAlignment="1" quotePrefix="1">
      <alignment horizontal="center" vertical="center" wrapText="1"/>
      <protection/>
    </xf>
    <xf numFmtId="4" fontId="62" fillId="0" borderId="10" xfId="81" applyNumberFormat="1" applyFont="1" applyBorder="1" applyAlignment="1" quotePrefix="1">
      <alignment horizontal="center" vertical="center" wrapText="1"/>
      <protection/>
    </xf>
    <xf numFmtId="0" fontId="60" fillId="34" borderId="10" xfId="81" applyFont="1" applyFill="1" applyBorder="1" applyAlignment="1" quotePrefix="1">
      <alignment horizontal="center" vertical="center" wrapText="1"/>
      <protection/>
    </xf>
    <xf numFmtId="4" fontId="60" fillId="34" borderId="10" xfId="81" applyNumberFormat="1" applyFont="1" applyFill="1" applyBorder="1" applyAlignment="1" quotePrefix="1">
      <alignment horizontal="center" vertical="center" wrapText="1"/>
      <protection/>
    </xf>
    <xf numFmtId="49" fontId="3" fillId="0" borderId="10" xfId="0" applyNumberFormat="1" applyFont="1" applyBorder="1" applyAlignment="1">
      <alignment horizontal="center" vertical="center"/>
    </xf>
    <xf numFmtId="0" fontId="62" fillId="0" borderId="12" xfId="81" applyFont="1" applyBorder="1" applyAlignment="1">
      <alignment horizontal="center" vertical="center" wrapText="1"/>
      <protection/>
    </xf>
    <xf numFmtId="0" fontId="3" fillId="0" borderId="12" xfId="0" applyFont="1" applyBorder="1" applyAlignment="1">
      <alignment horizontal="center" vertical="center" wrapText="1"/>
    </xf>
    <xf numFmtId="0" fontId="65" fillId="0" borderId="10" xfId="0" applyFont="1" applyBorder="1" applyAlignment="1">
      <alignment horizontal="center" vertical="center" wrapText="1"/>
    </xf>
    <xf numFmtId="0" fontId="60" fillId="35" borderId="0" xfId="81" applyFont="1" applyFill="1" applyBorder="1" applyAlignment="1" quotePrefix="1">
      <alignment horizontal="center" vertical="center" wrapText="1"/>
      <protection/>
    </xf>
    <xf numFmtId="4" fontId="60" fillId="35" borderId="0" xfId="81" applyNumberFormat="1" applyFont="1" applyFill="1" applyBorder="1" applyAlignment="1">
      <alignment horizontal="center" vertical="center" wrapText="1"/>
      <protection/>
    </xf>
    <xf numFmtId="4" fontId="60" fillId="35" borderId="0" xfId="81" applyNumberFormat="1" applyFont="1" applyFill="1" applyBorder="1" applyAlignment="1" quotePrefix="1">
      <alignment horizontal="center" vertical="center" wrapText="1"/>
      <protection/>
    </xf>
    <xf numFmtId="185" fontId="3" fillId="0" borderId="10" xfId="98" applyFont="1" applyBorder="1" applyAlignment="1">
      <alignment horizontal="center" vertical="center" wrapText="1"/>
    </xf>
    <xf numFmtId="185" fontId="3" fillId="35" borderId="10" xfId="98" applyFont="1" applyFill="1" applyBorder="1" applyAlignment="1">
      <alignment horizontal="center" vertical="center" wrapText="1"/>
    </xf>
    <xf numFmtId="185" fontId="18" fillId="0" borderId="10" xfId="98" applyFont="1" applyBorder="1" applyAlignment="1">
      <alignment horizontal="center" vertical="center"/>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185" fontId="3" fillId="0" borderId="10" xfId="96" applyNumberFormat="1" applyFont="1" applyBorder="1" applyAlignment="1">
      <alignment horizontal="center" vertical="center" wrapText="1"/>
    </xf>
    <xf numFmtId="185" fontId="14" fillId="0" borderId="10" xfId="96" applyNumberFormat="1" applyFont="1" applyBorder="1" applyAlignment="1">
      <alignment horizontal="center" vertical="center" wrapText="1"/>
    </xf>
    <xf numFmtId="4" fontId="62" fillId="34" borderId="10" xfId="81" applyNumberFormat="1" applyFont="1" applyFill="1" applyBorder="1" applyAlignment="1">
      <alignment horizontal="center" vertical="center"/>
      <protection/>
    </xf>
    <xf numFmtId="4" fontId="62" fillId="0" borderId="10" xfId="81" applyNumberFormat="1" applyFont="1" applyBorder="1" applyAlignment="1">
      <alignment horizontal="center" vertical="center"/>
      <protection/>
    </xf>
    <xf numFmtId="0" fontId="12" fillId="0" borderId="0" xfId="77" applyFont="1">
      <alignment/>
      <protection/>
    </xf>
    <xf numFmtId="0" fontId="12" fillId="0" borderId="0" xfId="77" applyFont="1" applyAlignment="1">
      <alignment horizontal="center"/>
      <protection/>
    </xf>
    <xf numFmtId="49" fontId="64" fillId="0" borderId="0" xfId="0" applyNumberFormat="1" applyFont="1" applyAlignment="1">
      <alignment horizontal="left" vertical="center"/>
    </xf>
    <xf numFmtId="0" fontId="63" fillId="0" borderId="0" xfId="0" applyFont="1" applyAlignment="1">
      <alignment horizontal="left" vertical="center"/>
    </xf>
    <xf numFmtId="0" fontId="12" fillId="0" borderId="0" xfId="77" applyFont="1" applyAlignment="1">
      <alignment horizontal="right"/>
      <protection/>
    </xf>
    <xf numFmtId="4" fontId="62" fillId="0" borderId="10" xfId="81" applyNumberFormat="1" applyFont="1" applyBorder="1" applyAlignment="1">
      <alignment horizontal="center" vertical="center" wrapText="1"/>
      <protection/>
    </xf>
    <xf numFmtId="0" fontId="60" fillId="35" borderId="0" xfId="81" applyFont="1" applyFill="1" applyBorder="1" applyAlignment="1">
      <alignment vertical="center" wrapText="1"/>
      <protection/>
    </xf>
    <xf numFmtId="2" fontId="60" fillId="35" borderId="0" xfId="81" applyNumberFormat="1" applyFont="1" applyFill="1" applyBorder="1" applyAlignment="1">
      <alignment vertical="center"/>
      <protection/>
    </xf>
    <xf numFmtId="0" fontId="61" fillId="0" borderId="0" xfId="0" applyFont="1" applyBorder="1" applyAlignment="1">
      <alignment/>
    </xf>
    <xf numFmtId="0" fontId="3" fillId="0" borderId="0" xfId="0" applyFont="1" applyBorder="1" applyAlignment="1">
      <alignment/>
    </xf>
    <xf numFmtId="4" fontId="62" fillId="34" borderId="10" xfId="81" applyNumberFormat="1" applyFont="1" applyFill="1" applyBorder="1" applyAlignment="1">
      <alignment horizontal="center" vertical="center" wrapText="1"/>
      <protection/>
    </xf>
    <xf numFmtId="211" fontId="3" fillId="0" borderId="0" xfId="0" applyNumberFormat="1" applyFont="1" applyAlignment="1">
      <alignment horizontal="left"/>
    </xf>
    <xf numFmtId="0" fontId="15" fillId="0" borderId="0" xfId="0" applyFont="1" applyAlignment="1">
      <alignment horizontal="center" wrapText="1"/>
    </xf>
    <xf numFmtId="0" fontId="63" fillId="0" borderId="0" xfId="0" applyFont="1" applyAlignment="1">
      <alignment horizontal="center" vertical="center"/>
    </xf>
    <xf numFmtId="0" fontId="3" fillId="0" borderId="13" xfId="0" applyFont="1" applyBorder="1" applyAlignment="1">
      <alignment horizontal="center" vertical="center" wrapText="1"/>
    </xf>
    <xf numFmtId="2" fontId="60" fillId="0" borderId="10" xfId="81" applyNumberFormat="1" applyFont="1" applyBorder="1" applyAlignment="1">
      <alignment horizontal="center" vertical="center" wrapText="1"/>
      <protection/>
    </xf>
    <xf numFmtId="2" fontId="60" fillId="0" borderId="10" xfId="81" applyNumberFormat="1" applyFont="1" applyBorder="1" applyAlignment="1" quotePrefix="1">
      <alignment horizontal="center" vertical="center" wrapText="1"/>
      <protection/>
    </xf>
    <xf numFmtId="0" fontId="3" fillId="0" borderId="0" xfId="0" applyFont="1" applyBorder="1" applyAlignment="1">
      <alignment horizontal="center" vertical="center" wrapText="1"/>
    </xf>
    <xf numFmtId="0" fontId="62" fillId="35" borderId="10" xfId="81" applyFont="1" applyFill="1" applyBorder="1" applyAlignment="1" quotePrefix="1">
      <alignment horizontal="center" vertical="center" wrapText="1"/>
      <protection/>
    </xf>
    <xf numFmtId="2" fontId="62" fillId="35" borderId="10" xfId="81" applyNumberFormat="1" applyFont="1" applyFill="1" applyBorder="1" applyAlignment="1" quotePrefix="1">
      <alignment horizontal="center" vertical="center" wrapText="1"/>
      <protection/>
    </xf>
    <xf numFmtId="186" fontId="3" fillId="35" borderId="10" xfId="0" applyNumberFormat="1" applyFont="1" applyFill="1" applyBorder="1" applyAlignment="1">
      <alignment horizontal="center" vertical="center" wrapText="1"/>
    </xf>
    <xf numFmtId="0" fontId="6" fillId="35" borderId="0" xfId="0" applyFont="1" applyFill="1" applyAlignment="1">
      <alignment/>
    </xf>
    <xf numFmtId="0" fontId="3" fillId="35" borderId="10" xfId="0" applyFont="1" applyFill="1" applyBorder="1" applyAlignment="1">
      <alignment horizontal="center" vertical="center" wrapText="1"/>
    </xf>
    <xf numFmtId="0" fontId="5" fillId="35" borderId="0" xfId="0" applyFont="1" applyFill="1" applyAlignment="1">
      <alignment/>
    </xf>
    <xf numFmtId="0" fontId="14" fillId="35" borderId="10" xfId="0" applyFont="1" applyFill="1" applyBorder="1" applyAlignment="1">
      <alignment horizontal="center" vertical="center"/>
    </xf>
    <xf numFmtId="49"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186" fontId="14" fillId="35" borderId="10" xfId="0" applyNumberFormat="1" applyFont="1" applyFill="1" applyBorder="1" applyAlignment="1">
      <alignment horizontal="center" vertical="center" wrapText="1"/>
    </xf>
    <xf numFmtId="185" fontId="14" fillId="35" borderId="10" xfId="98" applyFont="1" applyFill="1" applyBorder="1" applyAlignment="1">
      <alignment horizontal="center" vertical="center" wrapText="1"/>
    </xf>
    <xf numFmtId="0" fontId="3" fillId="35" borderId="10" xfId="0" applyFont="1" applyFill="1" applyBorder="1" applyAlignment="1">
      <alignment horizontal="center" vertical="center"/>
    </xf>
    <xf numFmtId="0" fontId="62" fillId="35" borderId="10" xfId="81" applyNumberFormat="1" applyFont="1" applyFill="1" applyBorder="1" applyAlignment="1" quotePrefix="1">
      <alignment horizontal="center" vertical="center" wrapText="1"/>
      <protection/>
    </xf>
    <xf numFmtId="49" fontId="62" fillId="35" borderId="10" xfId="81" applyNumberFormat="1" applyFont="1" applyFill="1" applyBorder="1" applyAlignment="1" quotePrefix="1">
      <alignment horizontal="center" vertical="center" wrapText="1"/>
      <protection/>
    </xf>
    <xf numFmtId="2" fontId="15" fillId="35" borderId="10" xfId="83" applyNumberFormat="1" applyFont="1" applyFill="1" applyBorder="1" applyAlignment="1" quotePrefix="1">
      <alignment horizontal="center" vertical="center" wrapText="1"/>
      <protection/>
    </xf>
    <xf numFmtId="49" fontId="15" fillId="35" borderId="10" xfId="83" applyNumberFormat="1" applyFont="1" applyFill="1" applyBorder="1" applyAlignment="1" quotePrefix="1">
      <alignment horizontal="center" vertical="center" wrapText="1"/>
      <protection/>
    </xf>
    <xf numFmtId="0" fontId="14" fillId="0" borderId="0" xfId="0" applyFont="1" applyBorder="1" applyAlignment="1">
      <alignment horizontal="center" vertical="center" wrapText="1"/>
    </xf>
    <xf numFmtId="186" fontId="14" fillId="0" borderId="0" xfId="0" applyNumberFormat="1" applyFont="1" applyBorder="1" applyAlignment="1">
      <alignment horizontal="center" vertical="center" wrapText="1"/>
    </xf>
    <xf numFmtId="0" fontId="62" fillId="0" borderId="0" xfId="0" applyFont="1" applyAlignment="1">
      <alignment horizontal="left"/>
    </xf>
    <xf numFmtId="0" fontId="5" fillId="0" borderId="0" xfId="0" applyFont="1" applyBorder="1" applyAlignment="1">
      <alignment/>
    </xf>
    <xf numFmtId="171" fontId="5" fillId="0" borderId="0" xfId="0" applyNumberFormat="1" applyFont="1" applyBorder="1" applyAlignment="1">
      <alignment/>
    </xf>
    <xf numFmtId="2" fontId="5" fillId="0" borderId="0" xfId="0" applyNumberFormat="1" applyFont="1" applyBorder="1" applyAlignment="1">
      <alignment/>
    </xf>
    <xf numFmtId="0" fontId="62" fillId="0" borderId="10" xfId="81" applyFont="1" applyBorder="1" applyAlignment="1">
      <alignment horizontal="center" vertical="center" wrapText="1"/>
      <protection/>
    </xf>
    <xf numFmtId="0" fontId="3" fillId="0" borderId="14" xfId="0" applyFont="1" applyBorder="1" applyAlignment="1">
      <alignment horizontal="center" vertical="center" wrapText="1"/>
    </xf>
    <xf numFmtId="0" fontId="5" fillId="0" borderId="14" xfId="0" applyFont="1" applyBorder="1" applyAlignment="1">
      <alignment horizontal="center" vertical="center" wrapText="1"/>
    </xf>
    <xf numFmtId="4" fontId="60" fillId="34" borderId="10" xfId="81" applyNumberFormat="1" applyFont="1" applyFill="1" applyBorder="1" applyAlignment="1">
      <alignment horizontal="center" vertical="center"/>
      <protection/>
    </xf>
    <xf numFmtId="4" fontId="60" fillId="0" borderId="10" xfId="81" applyNumberFormat="1" applyFont="1" applyBorder="1" applyAlignment="1">
      <alignment horizontal="center" vertical="center"/>
      <protection/>
    </xf>
    <xf numFmtId="0" fontId="62" fillId="0" borderId="10" xfId="81" applyFont="1" applyBorder="1" applyAlignment="1">
      <alignment horizontal="center" vertical="center" wrapText="1"/>
      <protection/>
    </xf>
    <xf numFmtId="185" fontId="3" fillId="0" borderId="10" xfId="96" applyFont="1" applyBorder="1" applyAlignment="1">
      <alignment horizontal="center" vertical="center"/>
    </xf>
    <xf numFmtId="4" fontId="60" fillId="34" borderId="10" xfId="81" applyNumberFormat="1" applyFont="1" applyFill="1" applyBorder="1" applyAlignment="1">
      <alignment vertical="center"/>
      <protection/>
    </xf>
    <xf numFmtId="4" fontId="60" fillId="0" borderId="10" xfId="81" applyNumberFormat="1" applyFont="1" applyBorder="1" applyAlignment="1">
      <alignment vertical="center"/>
      <protection/>
    </xf>
    <xf numFmtId="4" fontId="62" fillId="34" borderId="10" xfId="81" applyNumberFormat="1" applyFont="1" applyFill="1" applyBorder="1" applyAlignment="1">
      <alignment vertical="center"/>
      <protection/>
    </xf>
    <xf numFmtId="4" fontId="62" fillId="0" borderId="10" xfId="81" applyNumberFormat="1" applyFont="1" applyBorder="1" applyAlignment="1">
      <alignment vertical="center"/>
      <protection/>
    </xf>
    <xf numFmtId="0" fontId="62" fillId="0" borderId="10" xfId="81" applyFont="1" applyBorder="1" applyAlignment="1">
      <alignment horizontal="center" vertical="center" wrapText="1"/>
      <protection/>
    </xf>
    <xf numFmtId="4" fontId="0" fillId="0" borderId="0" xfId="0" applyNumberFormat="1" applyAlignment="1">
      <alignment/>
    </xf>
    <xf numFmtId="171" fontId="0" fillId="0" borderId="0" xfId="0" applyNumberFormat="1" applyFont="1" applyAlignment="1">
      <alignment/>
    </xf>
    <xf numFmtId="4" fontId="62" fillId="0" borderId="10" xfId="81" applyNumberFormat="1" applyFont="1" applyBorder="1" applyAlignment="1" quotePrefix="1">
      <alignment vertical="center" wrapText="1"/>
      <protection/>
    </xf>
    <xf numFmtId="0" fontId="3" fillId="0" borderId="10" xfId="0"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185" fontId="3" fillId="0" borderId="10" xfId="98" applyFont="1" applyFill="1" applyBorder="1" applyAlignment="1">
      <alignment horizontal="center" vertical="center" wrapText="1"/>
    </xf>
    <xf numFmtId="0" fontId="3" fillId="0" borderId="0" xfId="0" applyFont="1" applyAlignment="1">
      <alignment horizontal="left" vertical="top" wrapText="1"/>
    </xf>
    <xf numFmtId="0" fontId="60" fillId="0" borderId="0" xfId="0" applyFont="1" applyAlignment="1">
      <alignment horizontal="center" vertical="center"/>
    </xf>
    <xf numFmtId="0" fontId="3"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0" fontId="15" fillId="0" borderId="0" xfId="77" applyFont="1" applyAlignment="1">
      <alignment horizontal="center"/>
      <protection/>
    </xf>
    <xf numFmtId="0" fontId="12" fillId="0" borderId="0" xfId="77" applyFont="1" applyAlignment="1">
      <alignment horizontal="center"/>
      <protection/>
    </xf>
    <xf numFmtId="0" fontId="60" fillId="0" borderId="15" xfId="81" applyFont="1" applyBorder="1" applyAlignment="1">
      <alignment horizontal="center" vertical="center"/>
      <protection/>
    </xf>
    <xf numFmtId="0" fontId="62" fillId="0" borderId="16" xfId="81" applyFont="1" applyBorder="1" applyAlignment="1">
      <alignment horizontal="center" vertical="center"/>
      <protection/>
    </xf>
    <xf numFmtId="0" fontId="62" fillId="0" borderId="11" xfId="81" applyFont="1" applyBorder="1" applyAlignment="1">
      <alignment horizontal="center" vertical="center"/>
      <protection/>
    </xf>
    <xf numFmtId="0" fontId="3" fillId="0" borderId="0" xfId="0" applyFont="1" applyAlignment="1">
      <alignment horizontal="left" wrapText="1"/>
    </xf>
    <xf numFmtId="0" fontId="15" fillId="0" borderId="0" xfId="83" applyFont="1" applyAlignment="1">
      <alignment horizontal="center"/>
      <protection/>
    </xf>
    <xf numFmtId="0" fontId="12" fillId="0" borderId="0" xfId="83" applyFont="1" applyAlignment="1">
      <alignment horizontal="center"/>
      <protection/>
    </xf>
    <xf numFmtId="0" fontId="3" fillId="0" borderId="10" xfId="0" applyFont="1" applyBorder="1" applyAlignment="1">
      <alignment horizontal="center" vertical="center"/>
    </xf>
    <xf numFmtId="0" fontId="14" fillId="0" borderId="0" xfId="0" applyFont="1" applyAlignment="1">
      <alignment horizontal="center" wrapText="1"/>
    </xf>
    <xf numFmtId="212" fontId="3" fillId="0" borderId="10" xfId="0" applyNumberFormat="1" applyFont="1" applyBorder="1" applyAlignment="1">
      <alignment horizontal="center" vertical="center"/>
    </xf>
    <xf numFmtId="0" fontId="17" fillId="0" borderId="10" xfId="0" applyFont="1" applyBorder="1" applyAlignment="1">
      <alignment horizontal="center" vertical="center" wrapText="1"/>
    </xf>
    <xf numFmtId="211" fontId="3" fillId="0" borderId="0" xfId="0" applyNumberFormat="1" applyFont="1" applyAlignment="1">
      <alignment horizontal="left" vertical="top"/>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4" fillId="35" borderId="10" xfId="0" applyFont="1" applyFill="1" applyBorder="1" applyAlignment="1">
      <alignment horizontal="center" vertical="center"/>
    </xf>
    <xf numFmtId="0" fontId="15" fillId="0" borderId="0" xfId="0" applyFont="1" applyAlignment="1">
      <alignment horizont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34" xfId="82"/>
    <cellStyle name="Обычный 4" xfId="83"/>
    <cellStyle name="Обычный 5" xfId="84"/>
    <cellStyle name="Обычный 6" xfId="85"/>
    <cellStyle name="Обычный 7" xfId="86"/>
    <cellStyle name="Обычный 8" xfId="87"/>
    <cellStyle name="Обычный 9"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109"/>
  <sheetViews>
    <sheetView view="pageBreakPreview" zoomScale="60" zoomScalePageLayoutView="0" workbookViewId="0" topLeftCell="A1">
      <selection activeCell="D4" sqref="D4"/>
    </sheetView>
  </sheetViews>
  <sheetFormatPr defaultColWidth="9.00390625" defaultRowHeight="12.75"/>
  <cols>
    <col min="1" max="1" width="19.75390625" style="0" customWidth="1"/>
    <col min="2" max="2" width="72.75390625" style="0" customWidth="1"/>
    <col min="3" max="3" width="21.25390625" style="0" customWidth="1"/>
    <col min="4" max="4" width="20.75390625" style="0" customWidth="1"/>
    <col min="5" max="5" width="18.00390625" style="0" customWidth="1"/>
    <col min="6" max="6" width="16.00390625" style="0" customWidth="1"/>
  </cols>
  <sheetData>
    <row r="1" spans="1:6" ht="15.75">
      <c r="A1" s="45"/>
      <c r="B1" s="45"/>
      <c r="C1" s="45"/>
      <c r="D1" s="47" t="s">
        <v>17</v>
      </c>
      <c r="E1" s="47"/>
      <c r="F1" s="45"/>
    </row>
    <row r="2" spans="1:6" ht="15.75">
      <c r="A2" s="45"/>
      <c r="B2" s="45"/>
      <c r="C2" s="45"/>
      <c r="D2" s="47" t="s">
        <v>9</v>
      </c>
      <c r="E2" s="47"/>
      <c r="F2" s="45"/>
    </row>
    <row r="3" spans="1:6" ht="15.75">
      <c r="A3" s="45"/>
      <c r="B3" s="45"/>
      <c r="C3" s="45"/>
      <c r="D3" s="47" t="s">
        <v>371</v>
      </c>
      <c r="E3" s="47"/>
      <c r="F3" s="45"/>
    </row>
    <row r="4" spans="1:6" ht="15.75">
      <c r="A4" s="45"/>
      <c r="B4" s="45"/>
      <c r="C4" s="45"/>
      <c r="D4" s="47" t="s">
        <v>582</v>
      </c>
      <c r="E4" s="47"/>
      <c r="F4" s="45"/>
    </row>
    <row r="5" spans="1:6" ht="15.75">
      <c r="A5" s="45"/>
      <c r="B5" s="45"/>
      <c r="C5" s="45"/>
      <c r="D5" s="45"/>
      <c r="E5" s="45"/>
      <c r="F5" s="45"/>
    </row>
    <row r="6" spans="1:6" ht="15.75">
      <c r="A6" s="157" t="s">
        <v>368</v>
      </c>
      <c r="B6" s="158"/>
      <c r="C6" s="158"/>
      <c r="D6" s="158"/>
      <c r="E6" s="158"/>
      <c r="F6" s="158"/>
    </row>
    <row r="7" spans="1:6" ht="15.75">
      <c r="A7" s="68"/>
      <c r="B7" s="45"/>
      <c r="C7" s="45"/>
      <c r="D7" s="45"/>
      <c r="E7" s="45"/>
      <c r="F7" s="45"/>
    </row>
    <row r="8" spans="1:6" ht="15.75">
      <c r="A8" s="73" t="s">
        <v>398</v>
      </c>
      <c r="B8" s="45"/>
      <c r="C8" s="45"/>
      <c r="D8" s="45"/>
      <c r="E8" s="45"/>
      <c r="F8" s="45"/>
    </row>
    <row r="9" spans="1:6" ht="15.75">
      <c r="A9" s="72" t="s">
        <v>397</v>
      </c>
      <c r="B9" s="45"/>
      <c r="C9" s="45"/>
      <c r="D9" s="45"/>
      <c r="E9" s="45"/>
      <c r="F9" s="45" t="s">
        <v>18</v>
      </c>
    </row>
    <row r="10" spans="1:6" ht="12.75" customHeight="1">
      <c r="A10" s="159" t="s">
        <v>14</v>
      </c>
      <c r="B10" s="159" t="s">
        <v>338</v>
      </c>
      <c r="C10" s="160" t="s">
        <v>315</v>
      </c>
      <c r="D10" s="159" t="s">
        <v>5</v>
      </c>
      <c r="E10" s="159" t="s">
        <v>6</v>
      </c>
      <c r="F10" s="159"/>
    </row>
    <row r="11" spans="1:6" ht="12.75" customHeight="1">
      <c r="A11" s="159"/>
      <c r="B11" s="159"/>
      <c r="C11" s="159"/>
      <c r="D11" s="159"/>
      <c r="E11" s="159" t="s">
        <v>316</v>
      </c>
      <c r="F11" s="159" t="s">
        <v>317</v>
      </c>
    </row>
    <row r="12" spans="1:6" ht="29.25" customHeight="1">
      <c r="A12" s="159"/>
      <c r="B12" s="159"/>
      <c r="C12" s="159"/>
      <c r="D12" s="159"/>
      <c r="E12" s="159"/>
      <c r="F12" s="159"/>
    </row>
    <row r="13" spans="1:6" ht="15.75">
      <c r="A13" s="28">
        <v>1</v>
      </c>
      <c r="B13" s="28">
        <v>2</v>
      </c>
      <c r="C13" s="52">
        <v>3</v>
      </c>
      <c r="D13" s="28">
        <v>4</v>
      </c>
      <c r="E13" s="28">
        <v>5</v>
      </c>
      <c r="F13" s="28">
        <v>6</v>
      </c>
    </row>
    <row r="14" spans="1:6" ht="15.75">
      <c r="A14" s="65">
        <v>10000000</v>
      </c>
      <c r="B14" s="26" t="s">
        <v>19</v>
      </c>
      <c r="C14" s="141">
        <v>229228700</v>
      </c>
      <c r="D14" s="142">
        <v>229158300</v>
      </c>
      <c r="E14" s="142">
        <v>70400</v>
      </c>
      <c r="F14" s="142">
        <v>0</v>
      </c>
    </row>
    <row r="15" spans="1:6" ht="36.75" customHeight="1">
      <c r="A15" s="65">
        <v>11000000</v>
      </c>
      <c r="B15" s="26" t="s">
        <v>20</v>
      </c>
      <c r="C15" s="141">
        <v>175312000</v>
      </c>
      <c r="D15" s="142">
        <v>175312000</v>
      </c>
      <c r="E15" s="142">
        <v>0</v>
      </c>
      <c r="F15" s="142">
        <v>0</v>
      </c>
    </row>
    <row r="16" spans="1:6" ht="15.75">
      <c r="A16" s="65">
        <v>11010000</v>
      </c>
      <c r="B16" s="26" t="s">
        <v>21</v>
      </c>
      <c r="C16" s="141">
        <v>174862000</v>
      </c>
      <c r="D16" s="142">
        <v>174862000</v>
      </c>
      <c r="E16" s="142">
        <v>0</v>
      </c>
      <c r="F16" s="142">
        <v>0</v>
      </c>
    </row>
    <row r="17" spans="1:6" ht="69" customHeight="1">
      <c r="A17" s="27">
        <v>11010100</v>
      </c>
      <c r="B17" s="149" t="s">
        <v>22</v>
      </c>
      <c r="C17" s="96">
        <v>163032000</v>
      </c>
      <c r="D17" s="97">
        <v>163032000</v>
      </c>
      <c r="E17" s="97">
        <v>0</v>
      </c>
      <c r="F17" s="97">
        <v>0</v>
      </c>
    </row>
    <row r="18" spans="1:6" ht="102.75" customHeight="1">
      <c r="A18" s="27">
        <v>11010200</v>
      </c>
      <c r="B18" s="149" t="s">
        <v>23</v>
      </c>
      <c r="C18" s="96">
        <v>10190000</v>
      </c>
      <c r="D18" s="97">
        <v>10190000</v>
      </c>
      <c r="E18" s="97">
        <v>0</v>
      </c>
      <c r="F18" s="97">
        <v>0</v>
      </c>
    </row>
    <row r="19" spans="1:6" ht="67.5" customHeight="1">
      <c r="A19" s="27">
        <v>11010400</v>
      </c>
      <c r="B19" s="149" t="s">
        <v>24</v>
      </c>
      <c r="C19" s="96">
        <v>850000</v>
      </c>
      <c r="D19" s="97">
        <v>850000</v>
      </c>
      <c r="E19" s="97">
        <v>0</v>
      </c>
      <c r="F19" s="97">
        <v>0</v>
      </c>
    </row>
    <row r="20" spans="1:6" ht="66.75" customHeight="1">
      <c r="A20" s="27">
        <v>11010500</v>
      </c>
      <c r="B20" s="149" t="s">
        <v>25</v>
      </c>
      <c r="C20" s="96">
        <v>790000</v>
      </c>
      <c r="D20" s="97">
        <v>790000</v>
      </c>
      <c r="E20" s="97">
        <v>0</v>
      </c>
      <c r="F20" s="97">
        <v>0</v>
      </c>
    </row>
    <row r="21" spans="1:6" ht="15.75">
      <c r="A21" s="65">
        <v>11020000</v>
      </c>
      <c r="B21" s="26" t="s">
        <v>26</v>
      </c>
      <c r="C21" s="141">
        <v>450000</v>
      </c>
      <c r="D21" s="142">
        <v>450000</v>
      </c>
      <c r="E21" s="142">
        <v>0</v>
      </c>
      <c r="F21" s="142">
        <v>0</v>
      </c>
    </row>
    <row r="22" spans="1:6" ht="31.5">
      <c r="A22" s="27">
        <v>11020200</v>
      </c>
      <c r="B22" s="149" t="s">
        <v>27</v>
      </c>
      <c r="C22" s="96">
        <v>450000</v>
      </c>
      <c r="D22" s="97">
        <v>450000</v>
      </c>
      <c r="E22" s="97">
        <v>0</v>
      </c>
      <c r="F22" s="97">
        <v>0</v>
      </c>
    </row>
    <row r="23" spans="1:6" ht="15.75">
      <c r="A23" s="65">
        <v>14000000</v>
      </c>
      <c r="B23" s="26" t="s">
        <v>28</v>
      </c>
      <c r="C23" s="141">
        <v>5656200</v>
      </c>
      <c r="D23" s="142">
        <v>5656200</v>
      </c>
      <c r="E23" s="142">
        <v>0</v>
      </c>
      <c r="F23" s="142">
        <v>0</v>
      </c>
    </row>
    <row r="24" spans="1:6" ht="31.5">
      <c r="A24" s="65">
        <v>14020000</v>
      </c>
      <c r="B24" s="26" t="s">
        <v>372</v>
      </c>
      <c r="C24" s="141">
        <v>250000</v>
      </c>
      <c r="D24" s="142">
        <v>250000</v>
      </c>
      <c r="E24" s="142">
        <v>0</v>
      </c>
      <c r="F24" s="142">
        <v>0</v>
      </c>
    </row>
    <row r="25" spans="1:6" ht="15.75">
      <c r="A25" s="27">
        <v>14021900</v>
      </c>
      <c r="B25" s="149" t="s">
        <v>373</v>
      </c>
      <c r="C25" s="96">
        <v>250000</v>
      </c>
      <c r="D25" s="97">
        <v>250000</v>
      </c>
      <c r="E25" s="97">
        <v>0</v>
      </c>
      <c r="F25" s="97">
        <v>0</v>
      </c>
    </row>
    <row r="26" spans="1:6" ht="31.5">
      <c r="A26" s="65">
        <v>14030000</v>
      </c>
      <c r="B26" s="26" t="s">
        <v>374</v>
      </c>
      <c r="C26" s="141">
        <v>1250000</v>
      </c>
      <c r="D26" s="142">
        <v>1250000</v>
      </c>
      <c r="E26" s="142">
        <v>0</v>
      </c>
      <c r="F26" s="142">
        <v>0</v>
      </c>
    </row>
    <row r="27" spans="1:6" ht="15.75">
      <c r="A27" s="27">
        <v>14031900</v>
      </c>
      <c r="B27" s="149" t="s">
        <v>373</v>
      </c>
      <c r="C27" s="96">
        <v>1250000</v>
      </c>
      <c r="D27" s="97">
        <v>1250000</v>
      </c>
      <c r="E27" s="97">
        <v>0</v>
      </c>
      <c r="F27" s="97">
        <v>0</v>
      </c>
    </row>
    <row r="28" spans="1:6" ht="31.5">
      <c r="A28" s="27">
        <v>14040000</v>
      </c>
      <c r="B28" s="149" t="s">
        <v>339</v>
      </c>
      <c r="C28" s="96">
        <v>4156200</v>
      </c>
      <c r="D28" s="97">
        <v>4156200</v>
      </c>
      <c r="E28" s="97">
        <v>0</v>
      </c>
      <c r="F28" s="97">
        <v>0</v>
      </c>
    </row>
    <row r="29" spans="1:6" ht="15.75">
      <c r="A29" s="65">
        <v>18000000</v>
      </c>
      <c r="B29" s="26" t="s">
        <v>340</v>
      </c>
      <c r="C29" s="141">
        <v>48190100</v>
      </c>
      <c r="D29" s="142">
        <v>48190100</v>
      </c>
      <c r="E29" s="142">
        <v>0</v>
      </c>
      <c r="F29" s="142">
        <v>0</v>
      </c>
    </row>
    <row r="30" spans="1:6" ht="15.75">
      <c r="A30" s="65">
        <v>18010000</v>
      </c>
      <c r="B30" s="26" t="s">
        <v>341</v>
      </c>
      <c r="C30" s="141">
        <v>24979300</v>
      </c>
      <c r="D30" s="142">
        <v>24979300</v>
      </c>
      <c r="E30" s="142">
        <v>0</v>
      </c>
      <c r="F30" s="142">
        <v>0</v>
      </c>
    </row>
    <row r="31" spans="1:6" ht="47.25">
      <c r="A31" s="27">
        <v>18010100</v>
      </c>
      <c r="B31" s="149" t="s">
        <v>342</v>
      </c>
      <c r="C31" s="96">
        <v>10300</v>
      </c>
      <c r="D31" s="97">
        <v>10300</v>
      </c>
      <c r="E31" s="97">
        <v>0</v>
      </c>
      <c r="F31" s="97">
        <v>0</v>
      </c>
    </row>
    <row r="32" spans="1:6" ht="47.25">
      <c r="A32" s="27">
        <v>18010200</v>
      </c>
      <c r="B32" s="149" t="s">
        <v>343</v>
      </c>
      <c r="C32" s="96">
        <v>391000</v>
      </c>
      <c r="D32" s="97">
        <v>391000</v>
      </c>
      <c r="E32" s="97">
        <v>0</v>
      </c>
      <c r="F32" s="97">
        <v>0</v>
      </c>
    </row>
    <row r="33" spans="1:6" ht="47.25">
      <c r="A33" s="27">
        <v>18010300</v>
      </c>
      <c r="B33" s="149" t="s">
        <v>344</v>
      </c>
      <c r="C33" s="96">
        <v>423800</v>
      </c>
      <c r="D33" s="97">
        <v>423800</v>
      </c>
      <c r="E33" s="97">
        <v>0</v>
      </c>
      <c r="F33" s="97">
        <v>0</v>
      </c>
    </row>
    <row r="34" spans="1:6" ht="47.25">
      <c r="A34" s="27">
        <v>18010400</v>
      </c>
      <c r="B34" s="149" t="s">
        <v>345</v>
      </c>
      <c r="C34" s="96">
        <v>1505800</v>
      </c>
      <c r="D34" s="97">
        <v>1505800</v>
      </c>
      <c r="E34" s="97">
        <v>0</v>
      </c>
      <c r="F34" s="97">
        <v>0</v>
      </c>
    </row>
    <row r="35" spans="1:6" ht="15.75">
      <c r="A35" s="27">
        <v>18010500</v>
      </c>
      <c r="B35" s="149" t="s">
        <v>346</v>
      </c>
      <c r="C35" s="96">
        <v>4678000</v>
      </c>
      <c r="D35" s="97">
        <v>4678000</v>
      </c>
      <c r="E35" s="97">
        <v>0</v>
      </c>
      <c r="F35" s="97">
        <v>0</v>
      </c>
    </row>
    <row r="36" spans="1:6" ht="15.75">
      <c r="A36" s="27">
        <v>18010600</v>
      </c>
      <c r="B36" s="149" t="s">
        <v>347</v>
      </c>
      <c r="C36" s="96">
        <v>15200000</v>
      </c>
      <c r="D36" s="97">
        <v>15200000</v>
      </c>
      <c r="E36" s="97">
        <v>0</v>
      </c>
      <c r="F36" s="97">
        <v>0</v>
      </c>
    </row>
    <row r="37" spans="1:6" ht="15.75">
      <c r="A37" s="27">
        <v>18010700</v>
      </c>
      <c r="B37" s="149" t="s">
        <v>348</v>
      </c>
      <c r="C37" s="96">
        <v>364400</v>
      </c>
      <c r="D37" s="97">
        <v>364400</v>
      </c>
      <c r="E37" s="97">
        <v>0</v>
      </c>
      <c r="F37" s="97">
        <v>0</v>
      </c>
    </row>
    <row r="38" spans="1:6" ht="15.75">
      <c r="A38" s="27">
        <v>18010900</v>
      </c>
      <c r="B38" s="149" t="s">
        <v>349</v>
      </c>
      <c r="C38" s="96">
        <v>2250000</v>
      </c>
      <c r="D38" s="97">
        <v>2250000</v>
      </c>
      <c r="E38" s="97">
        <v>0</v>
      </c>
      <c r="F38" s="97">
        <v>0</v>
      </c>
    </row>
    <row r="39" spans="1:6" ht="15.75">
      <c r="A39" s="27">
        <v>18011100</v>
      </c>
      <c r="B39" s="149" t="s">
        <v>350</v>
      </c>
      <c r="C39" s="96">
        <v>156000</v>
      </c>
      <c r="D39" s="97">
        <v>156000</v>
      </c>
      <c r="E39" s="97">
        <v>0</v>
      </c>
      <c r="F39" s="97">
        <v>0</v>
      </c>
    </row>
    <row r="40" spans="1:6" ht="15.75">
      <c r="A40" s="65">
        <v>18030000</v>
      </c>
      <c r="B40" s="26" t="s">
        <v>351</v>
      </c>
      <c r="C40" s="141">
        <v>20000</v>
      </c>
      <c r="D40" s="142">
        <v>20000</v>
      </c>
      <c r="E40" s="142">
        <v>0</v>
      </c>
      <c r="F40" s="142">
        <v>0</v>
      </c>
    </row>
    <row r="41" spans="1:6" ht="15.75">
      <c r="A41" s="27">
        <v>18030200</v>
      </c>
      <c r="B41" s="149" t="s">
        <v>352</v>
      </c>
      <c r="C41" s="96">
        <v>20000</v>
      </c>
      <c r="D41" s="97">
        <v>20000</v>
      </c>
      <c r="E41" s="97">
        <v>0</v>
      </c>
      <c r="F41" s="97">
        <v>0</v>
      </c>
    </row>
    <row r="42" spans="1:6" ht="15.75">
      <c r="A42" s="65">
        <v>18050000</v>
      </c>
      <c r="B42" s="26" t="s">
        <v>29</v>
      </c>
      <c r="C42" s="141">
        <v>23190800</v>
      </c>
      <c r="D42" s="142">
        <v>23190800</v>
      </c>
      <c r="E42" s="142">
        <v>0</v>
      </c>
      <c r="F42" s="142">
        <v>0</v>
      </c>
    </row>
    <row r="43" spans="1:6" ht="15.75">
      <c r="A43" s="27">
        <v>18050300</v>
      </c>
      <c r="B43" s="149" t="s">
        <v>30</v>
      </c>
      <c r="C43" s="96">
        <v>3000000</v>
      </c>
      <c r="D43" s="97">
        <v>3000000</v>
      </c>
      <c r="E43" s="97">
        <v>0</v>
      </c>
      <c r="F43" s="97">
        <v>0</v>
      </c>
    </row>
    <row r="44" spans="1:6" ht="15.75">
      <c r="A44" s="27">
        <v>18050400</v>
      </c>
      <c r="B44" s="149" t="s">
        <v>31</v>
      </c>
      <c r="C44" s="96">
        <v>20174800</v>
      </c>
      <c r="D44" s="97">
        <v>20174800</v>
      </c>
      <c r="E44" s="97">
        <v>0</v>
      </c>
      <c r="F44" s="97">
        <v>0</v>
      </c>
    </row>
    <row r="45" spans="1:6" ht="47.25">
      <c r="A45" s="27">
        <v>18050500</v>
      </c>
      <c r="B45" s="149" t="s">
        <v>386</v>
      </c>
      <c r="C45" s="96">
        <v>16000</v>
      </c>
      <c r="D45" s="97">
        <v>16000</v>
      </c>
      <c r="E45" s="97">
        <v>0</v>
      </c>
      <c r="F45" s="97">
        <v>0</v>
      </c>
    </row>
    <row r="46" spans="1:6" ht="15.75">
      <c r="A46" s="65">
        <v>19000000</v>
      </c>
      <c r="B46" s="26" t="s">
        <v>60</v>
      </c>
      <c r="C46" s="141">
        <v>70400</v>
      </c>
      <c r="D46" s="142">
        <v>0</v>
      </c>
      <c r="E46" s="142">
        <v>70400</v>
      </c>
      <c r="F46" s="142">
        <v>0</v>
      </c>
    </row>
    <row r="47" spans="1:6" ht="15.75">
      <c r="A47" s="65">
        <v>19010000</v>
      </c>
      <c r="B47" s="26" t="s">
        <v>61</v>
      </c>
      <c r="C47" s="141">
        <v>70400</v>
      </c>
      <c r="D47" s="142">
        <v>0</v>
      </c>
      <c r="E47" s="142">
        <v>70400</v>
      </c>
      <c r="F47" s="142">
        <v>0</v>
      </c>
    </row>
    <row r="48" spans="1:6" ht="78.75" customHeight="1">
      <c r="A48" s="27">
        <v>19010100</v>
      </c>
      <c r="B48" s="149" t="s">
        <v>353</v>
      </c>
      <c r="C48" s="96">
        <v>57100</v>
      </c>
      <c r="D48" s="97">
        <v>0</v>
      </c>
      <c r="E48" s="97">
        <v>57100</v>
      </c>
      <c r="F48" s="97">
        <v>0</v>
      </c>
    </row>
    <row r="49" spans="1:6" ht="39" customHeight="1">
      <c r="A49" s="27">
        <v>19010200</v>
      </c>
      <c r="B49" s="149" t="s">
        <v>305</v>
      </c>
      <c r="C49" s="96">
        <v>6600</v>
      </c>
      <c r="D49" s="97">
        <v>0</v>
      </c>
      <c r="E49" s="97">
        <v>6600</v>
      </c>
      <c r="F49" s="97">
        <v>0</v>
      </c>
    </row>
    <row r="50" spans="1:6" ht="81.75" customHeight="1">
      <c r="A50" s="27">
        <v>19010300</v>
      </c>
      <c r="B50" s="149" t="s">
        <v>306</v>
      </c>
      <c r="C50" s="96">
        <v>6700</v>
      </c>
      <c r="D50" s="97">
        <v>0</v>
      </c>
      <c r="E50" s="97">
        <v>6700</v>
      </c>
      <c r="F50" s="97">
        <v>0</v>
      </c>
    </row>
    <row r="51" spans="1:6" ht="81.75" customHeight="1">
      <c r="A51" s="65">
        <v>20000000</v>
      </c>
      <c r="B51" s="26" t="s">
        <v>539</v>
      </c>
      <c r="C51" s="141">
        <v>7830157</v>
      </c>
      <c r="D51" s="142">
        <v>2312100</v>
      </c>
      <c r="E51" s="142">
        <v>5518057</v>
      </c>
      <c r="F51" s="142">
        <v>86000</v>
      </c>
    </row>
    <row r="52" spans="1:6" ht="47.25" customHeight="1">
      <c r="A52" s="65">
        <v>21000000</v>
      </c>
      <c r="B52" s="26" t="s">
        <v>32</v>
      </c>
      <c r="C52" s="141">
        <v>185000</v>
      </c>
      <c r="D52" s="142">
        <v>185000</v>
      </c>
      <c r="E52" s="142">
        <v>0</v>
      </c>
      <c r="F52" s="142">
        <v>0</v>
      </c>
    </row>
    <row r="53" spans="1:6" ht="108" customHeight="1">
      <c r="A53" s="65">
        <v>21010000</v>
      </c>
      <c r="B53" s="26" t="s">
        <v>387</v>
      </c>
      <c r="C53" s="141">
        <v>105000</v>
      </c>
      <c r="D53" s="142">
        <v>105000</v>
      </c>
      <c r="E53" s="142">
        <v>0</v>
      </c>
      <c r="F53" s="142">
        <v>0</v>
      </c>
    </row>
    <row r="54" spans="1:6" ht="56.25" customHeight="1">
      <c r="A54" s="27">
        <v>21010300</v>
      </c>
      <c r="B54" s="149" t="s">
        <v>33</v>
      </c>
      <c r="C54" s="96">
        <v>105000</v>
      </c>
      <c r="D54" s="97">
        <v>105000</v>
      </c>
      <c r="E54" s="97">
        <v>0</v>
      </c>
      <c r="F54" s="97">
        <v>0</v>
      </c>
    </row>
    <row r="55" spans="1:6" ht="47.25" customHeight="1">
      <c r="A55" s="65">
        <v>21080000</v>
      </c>
      <c r="B55" s="26" t="s">
        <v>34</v>
      </c>
      <c r="C55" s="141">
        <v>80000</v>
      </c>
      <c r="D55" s="142">
        <v>80000</v>
      </c>
      <c r="E55" s="142">
        <v>0</v>
      </c>
      <c r="F55" s="142">
        <v>0</v>
      </c>
    </row>
    <row r="56" spans="1:6" ht="15.75">
      <c r="A56" s="27">
        <v>21081100</v>
      </c>
      <c r="B56" s="149" t="s">
        <v>35</v>
      </c>
      <c r="C56" s="96">
        <v>20000</v>
      </c>
      <c r="D56" s="97">
        <v>20000</v>
      </c>
      <c r="E56" s="97">
        <v>0</v>
      </c>
      <c r="F56" s="97">
        <v>0</v>
      </c>
    </row>
    <row r="57" spans="1:6" ht="47.25">
      <c r="A57" s="27">
        <v>21081500</v>
      </c>
      <c r="B57" s="149" t="s">
        <v>354</v>
      </c>
      <c r="C57" s="96">
        <v>60000</v>
      </c>
      <c r="D57" s="97">
        <v>60000</v>
      </c>
      <c r="E57" s="97">
        <v>0</v>
      </c>
      <c r="F57" s="97">
        <v>0</v>
      </c>
    </row>
    <row r="58" spans="1:6" ht="43.5" customHeight="1">
      <c r="A58" s="65">
        <v>22000000</v>
      </c>
      <c r="B58" s="26" t="s">
        <v>36</v>
      </c>
      <c r="C58" s="141">
        <v>1727100</v>
      </c>
      <c r="D58" s="142">
        <v>1727100</v>
      </c>
      <c r="E58" s="142">
        <v>0</v>
      </c>
      <c r="F58" s="142">
        <v>0</v>
      </c>
    </row>
    <row r="59" spans="1:6" ht="51.75" customHeight="1">
      <c r="A59" s="65">
        <v>22010000</v>
      </c>
      <c r="B59" s="26" t="s">
        <v>62</v>
      </c>
      <c r="C59" s="141">
        <v>1529100</v>
      </c>
      <c r="D59" s="142">
        <v>1529100</v>
      </c>
      <c r="E59" s="142">
        <v>0</v>
      </c>
      <c r="F59" s="142">
        <v>0</v>
      </c>
    </row>
    <row r="60" spans="1:6" ht="63">
      <c r="A60" s="27">
        <v>22010200</v>
      </c>
      <c r="B60" s="149" t="s">
        <v>355</v>
      </c>
      <c r="C60" s="96">
        <v>38100</v>
      </c>
      <c r="D60" s="97">
        <v>38100</v>
      </c>
      <c r="E60" s="97">
        <v>0</v>
      </c>
      <c r="F60" s="97">
        <v>0</v>
      </c>
    </row>
    <row r="61" spans="1:6" ht="47.25">
      <c r="A61" s="27">
        <v>22010300</v>
      </c>
      <c r="B61" s="149" t="s">
        <v>356</v>
      </c>
      <c r="C61" s="96">
        <v>130000</v>
      </c>
      <c r="D61" s="97">
        <v>130000</v>
      </c>
      <c r="E61" s="97">
        <v>0</v>
      </c>
      <c r="F61" s="97">
        <v>0</v>
      </c>
    </row>
    <row r="62" spans="1:6" ht="15.75">
      <c r="A62" s="27">
        <v>22012500</v>
      </c>
      <c r="B62" s="149" t="s">
        <v>63</v>
      </c>
      <c r="C62" s="96">
        <v>1256000</v>
      </c>
      <c r="D62" s="97">
        <v>1256000</v>
      </c>
      <c r="E62" s="97">
        <v>0</v>
      </c>
      <c r="F62" s="97">
        <v>0</v>
      </c>
    </row>
    <row r="63" spans="1:6" ht="48" customHeight="1">
      <c r="A63" s="27">
        <v>22012600</v>
      </c>
      <c r="B63" s="149" t="s">
        <v>357</v>
      </c>
      <c r="C63" s="96">
        <v>95000</v>
      </c>
      <c r="D63" s="97">
        <v>95000</v>
      </c>
      <c r="E63" s="97">
        <v>0</v>
      </c>
      <c r="F63" s="97">
        <v>0</v>
      </c>
    </row>
    <row r="64" spans="1:6" ht="96" customHeight="1">
      <c r="A64" s="27">
        <v>22012900</v>
      </c>
      <c r="B64" s="149" t="s">
        <v>388</v>
      </c>
      <c r="C64" s="96">
        <v>10000</v>
      </c>
      <c r="D64" s="97">
        <v>10000</v>
      </c>
      <c r="E64" s="97">
        <v>0</v>
      </c>
      <c r="F64" s="97">
        <v>0</v>
      </c>
    </row>
    <row r="65" spans="1:6" ht="31.5" customHeight="1">
      <c r="A65" s="65">
        <v>22080000</v>
      </c>
      <c r="B65" s="26" t="s">
        <v>37</v>
      </c>
      <c r="C65" s="141">
        <v>155000</v>
      </c>
      <c r="D65" s="142">
        <v>155000</v>
      </c>
      <c r="E65" s="142">
        <v>0</v>
      </c>
      <c r="F65" s="142">
        <v>0</v>
      </c>
    </row>
    <row r="66" spans="1:6" ht="31.5">
      <c r="A66" s="27">
        <v>22080400</v>
      </c>
      <c r="B66" s="149" t="s">
        <v>38</v>
      </c>
      <c r="C66" s="96">
        <v>155000</v>
      </c>
      <c r="D66" s="97">
        <v>155000</v>
      </c>
      <c r="E66" s="97">
        <v>0</v>
      </c>
      <c r="F66" s="97">
        <v>0</v>
      </c>
    </row>
    <row r="67" spans="1:6" ht="15.75">
      <c r="A67" s="65">
        <v>22090000</v>
      </c>
      <c r="B67" s="26" t="s">
        <v>39</v>
      </c>
      <c r="C67" s="141">
        <v>43000</v>
      </c>
      <c r="D67" s="142">
        <v>43000</v>
      </c>
      <c r="E67" s="142">
        <v>0</v>
      </c>
      <c r="F67" s="142">
        <v>0</v>
      </c>
    </row>
    <row r="68" spans="1:6" ht="47.25">
      <c r="A68" s="27">
        <v>22090100</v>
      </c>
      <c r="B68" s="149" t="s">
        <v>40</v>
      </c>
      <c r="C68" s="96">
        <v>2000</v>
      </c>
      <c r="D68" s="97">
        <v>2000</v>
      </c>
      <c r="E68" s="97">
        <v>0</v>
      </c>
      <c r="F68" s="97">
        <v>0</v>
      </c>
    </row>
    <row r="69" spans="1:6" ht="65.25" customHeight="1">
      <c r="A69" s="27">
        <v>22090400</v>
      </c>
      <c r="B69" s="149" t="s">
        <v>41</v>
      </c>
      <c r="C69" s="96">
        <v>41000</v>
      </c>
      <c r="D69" s="97">
        <v>41000</v>
      </c>
      <c r="E69" s="97">
        <v>0</v>
      </c>
      <c r="F69" s="97">
        <v>0</v>
      </c>
    </row>
    <row r="70" spans="1:6" ht="15.75">
      <c r="A70" s="65">
        <v>24000000</v>
      </c>
      <c r="B70" s="26" t="s">
        <v>42</v>
      </c>
      <c r="C70" s="141">
        <v>486000</v>
      </c>
      <c r="D70" s="142">
        <v>400000</v>
      </c>
      <c r="E70" s="142">
        <v>86000</v>
      </c>
      <c r="F70" s="142">
        <v>86000</v>
      </c>
    </row>
    <row r="71" spans="1:6" ht="15.75">
      <c r="A71" s="65">
        <v>24060000</v>
      </c>
      <c r="B71" s="26" t="s">
        <v>34</v>
      </c>
      <c r="C71" s="141">
        <v>400000</v>
      </c>
      <c r="D71" s="142">
        <v>400000</v>
      </c>
      <c r="E71" s="142">
        <v>0</v>
      </c>
      <c r="F71" s="142">
        <v>0</v>
      </c>
    </row>
    <row r="72" spans="1:6" ht="15.75">
      <c r="A72" s="27">
        <v>24060300</v>
      </c>
      <c r="B72" s="149" t="s">
        <v>34</v>
      </c>
      <c r="C72" s="96">
        <v>400000</v>
      </c>
      <c r="D72" s="97">
        <v>400000</v>
      </c>
      <c r="E72" s="97">
        <v>0</v>
      </c>
      <c r="F72" s="97">
        <v>0</v>
      </c>
    </row>
    <row r="73" spans="1:6" ht="31.5">
      <c r="A73" s="27">
        <v>24170000</v>
      </c>
      <c r="B73" s="149" t="s">
        <v>358</v>
      </c>
      <c r="C73" s="96">
        <v>86000</v>
      </c>
      <c r="D73" s="97">
        <v>0</v>
      </c>
      <c r="E73" s="97">
        <v>86000</v>
      </c>
      <c r="F73" s="97">
        <v>86000</v>
      </c>
    </row>
    <row r="74" spans="1:6" ht="15.75">
      <c r="A74" s="65">
        <v>25000000</v>
      </c>
      <c r="B74" s="26" t="s">
        <v>81</v>
      </c>
      <c r="C74" s="141">
        <v>5432057</v>
      </c>
      <c r="D74" s="142">
        <v>0</v>
      </c>
      <c r="E74" s="142">
        <v>5432057</v>
      </c>
      <c r="F74" s="142">
        <v>0</v>
      </c>
    </row>
    <row r="75" spans="1:6" ht="39" customHeight="1">
      <c r="A75" s="65">
        <v>25010000</v>
      </c>
      <c r="B75" s="26" t="s">
        <v>82</v>
      </c>
      <c r="C75" s="141">
        <v>5432057</v>
      </c>
      <c r="D75" s="142">
        <v>0</v>
      </c>
      <c r="E75" s="142">
        <v>5432057</v>
      </c>
      <c r="F75" s="142">
        <v>0</v>
      </c>
    </row>
    <row r="76" spans="1:6" ht="31.5">
      <c r="A76" s="27">
        <v>25010100</v>
      </c>
      <c r="B76" s="149" t="s">
        <v>83</v>
      </c>
      <c r="C76" s="96">
        <v>4986674</v>
      </c>
      <c r="D76" s="97">
        <v>0</v>
      </c>
      <c r="E76" s="97">
        <v>4986674</v>
      </c>
      <c r="F76" s="97">
        <v>0</v>
      </c>
    </row>
    <row r="77" spans="1:6" ht="31.5">
      <c r="A77" s="27">
        <v>25010200</v>
      </c>
      <c r="B77" s="149" t="s">
        <v>84</v>
      </c>
      <c r="C77" s="96">
        <v>321008</v>
      </c>
      <c r="D77" s="97">
        <v>0</v>
      </c>
      <c r="E77" s="97">
        <v>321008</v>
      </c>
      <c r="F77" s="97">
        <v>0</v>
      </c>
    </row>
    <row r="78" spans="1:6" ht="66.75" customHeight="1">
      <c r="A78" s="27">
        <v>25010300</v>
      </c>
      <c r="B78" s="149" t="s">
        <v>389</v>
      </c>
      <c r="C78" s="96">
        <v>124375</v>
      </c>
      <c r="D78" s="97">
        <v>0</v>
      </c>
      <c r="E78" s="97">
        <v>124375</v>
      </c>
      <c r="F78" s="97">
        <v>0</v>
      </c>
    </row>
    <row r="79" spans="1:6" ht="15.75">
      <c r="A79" s="65">
        <v>30000000</v>
      </c>
      <c r="B79" s="26" t="s">
        <v>43</v>
      </c>
      <c r="C79" s="141">
        <v>227600</v>
      </c>
      <c r="D79" s="142">
        <v>2600</v>
      </c>
      <c r="E79" s="142">
        <v>225000</v>
      </c>
      <c r="F79" s="142">
        <v>225000</v>
      </c>
    </row>
    <row r="80" spans="1:6" ht="31.5" customHeight="1">
      <c r="A80" s="65">
        <v>31000000</v>
      </c>
      <c r="B80" s="26" t="s">
        <v>44</v>
      </c>
      <c r="C80" s="141">
        <v>227600</v>
      </c>
      <c r="D80" s="142">
        <v>2600</v>
      </c>
      <c r="E80" s="142">
        <v>225000</v>
      </c>
      <c r="F80" s="142">
        <v>225000</v>
      </c>
    </row>
    <row r="81" spans="1:6" ht="105" customHeight="1">
      <c r="A81" s="65">
        <v>31010000</v>
      </c>
      <c r="B81" s="26" t="s">
        <v>359</v>
      </c>
      <c r="C81" s="141">
        <v>2000</v>
      </c>
      <c r="D81" s="142">
        <v>2000</v>
      </c>
      <c r="E81" s="142">
        <v>0</v>
      </c>
      <c r="F81" s="142">
        <v>0</v>
      </c>
    </row>
    <row r="82" spans="1:6" ht="93.75" customHeight="1">
      <c r="A82" s="27">
        <v>31010200</v>
      </c>
      <c r="B82" s="149" t="s">
        <v>307</v>
      </c>
      <c r="C82" s="96">
        <v>2000</v>
      </c>
      <c r="D82" s="97">
        <v>2000</v>
      </c>
      <c r="E82" s="97">
        <v>0</v>
      </c>
      <c r="F82" s="97">
        <v>0</v>
      </c>
    </row>
    <row r="83" spans="1:6" ht="31.5">
      <c r="A83" s="27">
        <v>31020000</v>
      </c>
      <c r="B83" s="149" t="s">
        <v>360</v>
      </c>
      <c r="C83" s="96">
        <v>600</v>
      </c>
      <c r="D83" s="97">
        <v>600</v>
      </c>
      <c r="E83" s="97">
        <v>0</v>
      </c>
      <c r="F83" s="97">
        <v>0</v>
      </c>
    </row>
    <row r="84" spans="1:6" ht="58.5" customHeight="1">
      <c r="A84" s="27">
        <v>31030000</v>
      </c>
      <c r="B84" s="149" t="s">
        <v>45</v>
      </c>
      <c r="C84" s="96">
        <v>225000</v>
      </c>
      <c r="D84" s="97">
        <v>0</v>
      </c>
      <c r="E84" s="97">
        <v>225000</v>
      </c>
      <c r="F84" s="97">
        <v>225000</v>
      </c>
    </row>
    <row r="85" spans="1:6" ht="54.75" customHeight="1">
      <c r="A85" s="64"/>
      <c r="B85" s="35" t="s">
        <v>361</v>
      </c>
      <c r="C85" s="141">
        <v>237286457</v>
      </c>
      <c r="D85" s="141">
        <v>231473000</v>
      </c>
      <c r="E85" s="141">
        <v>5813457</v>
      </c>
      <c r="F85" s="141">
        <v>311000</v>
      </c>
    </row>
    <row r="86" spans="1:6" ht="15.75">
      <c r="A86" s="65">
        <v>40000000</v>
      </c>
      <c r="B86" s="26" t="s">
        <v>46</v>
      </c>
      <c r="C86" s="141">
        <v>149117776.54</v>
      </c>
      <c r="D86" s="142">
        <v>131677537</v>
      </c>
      <c r="E86" s="142">
        <v>17440239.54</v>
      </c>
      <c r="F86" s="142">
        <v>0</v>
      </c>
    </row>
    <row r="87" spans="1:6" ht="15.75">
      <c r="A87" s="65">
        <v>41000000</v>
      </c>
      <c r="B87" s="26" t="s">
        <v>47</v>
      </c>
      <c r="C87" s="141">
        <v>149117776.54</v>
      </c>
      <c r="D87" s="142">
        <v>131677537</v>
      </c>
      <c r="E87" s="142">
        <v>17440239.54</v>
      </c>
      <c r="F87" s="142">
        <v>0</v>
      </c>
    </row>
    <row r="88" spans="1:6" ht="18.75" customHeight="1">
      <c r="A88" s="65">
        <v>41020000</v>
      </c>
      <c r="B88" s="26" t="s">
        <v>308</v>
      </c>
      <c r="C88" s="141">
        <v>29909000</v>
      </c>
      <c r="D88" s="142">
        <v>29909000</v>
      </c>
      <c r="E88" s="142">
        <v>0</v>
      </c>
      <c r="F88" s="142">
        <v>0</v>
      </c>
    </row>
    <row r="89" spans="1:6" ht="15.75">
      <c r="A89" s="27">
        <v>41020100</v>
      </c>
      <c r="B89" s="149" t="s">
        <v>362</v>
      </c>
      <c r="C89" s="96">
        <v>29909000</v>
      </c>
      <c r="D89" s="97">
        <v>29909000</v>
      </c>
      <c r="E89" s="97">
        <v>0</v>
      </c>
      <c r="F89" s="97">
        <v>0</v>
      </c>
    </row>
    <row r="90" spans="1:6" ht="15.75">
      <c r="A90" s="65">
        <v>41030000</v>
      </c>
      <c r="B90" s="26" t="s">
        <v>363</v>
      </c>
      <c r="C90" s="141">
        <v>86202496</v>
      </c>
      <c r="D90" s="142">
        <v>81281749</v>
      </c>
      <c r="E90" s="142">
        <v>4920747</v>
      </c>
      <c r="F90" s="142">
        <v>0</v>
      </c>
    </row>
    <row r="91" spans="1:6" ht="47.25">
      <c r="A91" s="27">
        <v>41031400</v>
      </c>
      <c r="B91" s="149" t="s">
        <v>411</v>
      </c>
      <c r="C91" s="96">
        <v>5904896</v>
      </c>
      <c r="D91" s="97">
        <v>984149</v>
      </c>
      <c r="E91" s="97">
        <v>4920747</v>
      </c>
      <c r="F91" s="97">
        <v>0</v>
      </c>
    </row>
    <row r="92" spans="1:6" ht="31.5" customHeight="1">
      <c r="A92" s="27">
        <v>41033900</v>
      </c>
      <c r="B92" s="149" t="s">
        <v>364</v>
      </c>
      <c r="C92" s="96">
        <v>66960100</v>
      </c>
      <c r="D92" s="97">
        <v>66960100</v>
      </c>
      <c r="E92" s="97">
        <v>0</v>
      </c>
      <c r="F92" s="97">
        <v>0</v>
      </c>
    </row>
    <row r="93" spans="1:6" ht="15.75">
      <c r="A93" s="27">
        <v>41034200</v>
      </c>
      <c r="B93" s="149" t="s">
        <v>365</v>
      </c>
      <c r="C93" s="96">
        <v>13337500</v>
      </c>
      <c r="D93" s="97">
        <v>13337500</v>
      </c>
      <c r="E93" s="97">
        <v>0</v>
      </c>
      <c r="F93" s="97">
        <v>0</v>
      </c>
    </row>
    <row r="94" spans="1:6" ht="31.5" customHeight="1">
      <c r="A94" s="65">
        <v>41050000</v>
      </c>
      <c r="B94" s="26" t="s">
        <v>310</v>
      </c>
      <c r="C94" s="141">
        <v>33006280.54</v>
      </c>
      <c r="D94" s="142">
        <v>20486788</v>
      </c>
      <c r="E94" s="142">
        <v>12519492.54</v>
      </c>
      <c r="F94" s="142">
        <v>0</v>
      </c>
    </row>
    <row r="95" spans="1:6" ht="31.5">
      <c r="A95" s="27">
        <v>41051000</v>
      </c>
      <c r="B95" s="149" t="s">
        <v>390</v>
      </c>
      <c r="C95" s="96">
        <v>1087500</v>
      </c>
      <c r="D95" s="97">
        <v>1087500</v>
      </c>
      <c r="E95" s="97">
        <v>0</v>
      </c>
      <c r="F95" s="97">
        <v>0</v>
      </c>
    </row>
    <row r="96" spans="1:16" ht="66.75" customHeight="1">
      <c r="A96" s="27">
        <v>41051100</v>
      </c>
      <c r="B96" s="149" t="s">
        <v>536</v>
      </c>
      <c r="C96" s="96">
        <v>841000</v>
      </c>
      <c r="D96" s="97">
        <v>841000</v>
      </c>
      <c r="E96" s="97">
        <v>0</v>
      </c>
      <c r="F96" s="97">
        <v>0</v>
      </c>
      <c r="G96" s="5"/>
      <c r="H96" s="5"/>
      <c r="I96" s="5"/>
      <c r="J96" s="5"/>
      <c r="K96" s="5"/>
      <c r="L96" s="5"/>
      <c r="M96" s="5"/>
      <c r="N96" s="5"/>
      <c r="O96" s="5"/>
      <c r="P96" s="19"/>
    </row>
    <row r="97" spans="1:16" ht="60.75" customHeight="1">
      <c r="A97" s="27">
        <v>41051200</v>
      </c>
      <c r="B97" s="149" t="s">
        <v>378</v>
      </c>
      <c r="C97" s="96">
        <v>140300</v>
      </c>
      <c r="D97" s="97">
        <v>140300</v>
      </c>
      <c r="E97" s="97">
        <v>0</v>
      </c>
      <c r="F97" s="97">
        <v>0</v>
      </c>
      <c r="G97" s="5"/>
      <c r="H97" s="5"/>
      <c r="I97" s="5"/>
      <c r="J97" s="5"/>
      <c r="K97" s="5"/>
      <c r="L97" s="5"/>
      <c r="M97" s="5"/>
      <c r="N97" s="5"/>
      <c r="O97" s="5"/>
      <c r="P97" s="19"/>
    </row>
    <row r="98" spans="1:16" ht="60.75" customHeight="1">
      <c r="A98" s="27">
        <v>41051400</v>
      </c>
      <c r="B98" s="149" t="s">
        <v>576</v>
      </c>
      <c r="C98" s="96">
        <v>1020993</v>
      </c>
      <c r="D98" s="97">
        <v>1020993</v>
      </c>
      <c r="E98" s="97">
        <v>0</v>
      </c>
      <c r="F98" s="97">
        <v>0</v>
      </c>
      <c r="G98" s="5"/>
      <c r="H98" s="5"/>
      <c r="I98" s="5"/>
      <c r="J98" s="5"/>
      <c r="K98" s="5"/>
      <c r="L98" s="5"/>
      <c r="M98" s="5"/>
      <c r="N98" s="5"/>
      <c r="O98" s="5"/>
      <c r="P98" s="19"/>
    </row>
    <row r="99" spans="1:16" ht="31.5" customHeight="1">
      <c r="A99" s="27">
        <v>41051500</v>
      </c>
      <c r="B99" s="149" t="s">
        <v>366</v>
      </c>
      <c r="C99" s="96">
        <v>593700</v>
      </c>
      <c r="D99" s="97">
        <v>593700</v>
      </c>
      <c r="E99" s="97">
        <v>0</v>
      </c>
      <c r="F99" s="97">
        <v>0</v>
      </c>
      <c r="G99" s="5"/>
      <c r="H99" s="5"/>
      <c r="I99" s="5"/>
      <c r="J99" s="5"/>
      <c r="K99" s="5"/>
      <c r="L99" s="5"/>
      <c r="M99" s="5"/>
      <c r="N99" s="5"/>
      <c r="O99" s="5"/>
      <c r="P99" s="19"/>
    </row>
    <row r="100" spans="1:16" ht="31.5">
      <c r="A100" s="27">
        <v>41053600</v>
      </c>
      <c r="B100" s="149" t="s">
        <v>455</v>
      </c>
      <c r="C100" s="96">
        <v>12519492.54</v>
      </c>
      <c r="D100" s="97">
        <v>0</v>
      </c>
      <c r="E100" s="97">
        <v>12519492.54</v>
      </c>
      <c r="F100" s="97">
        <v>0</v>
      </c>
      <c r="G100" s="5"/>
      <c r="H100" s="5"/>
      <c r="I100" s="5"/>
      <c r="J100" s="5"/>
      <c r="K100" s="5"/>
      <c r="L100" s="5"/>
      <c r="M100" s="5"/>
      <c r="N100" s="5"/>
      <c r="O100" s="5"/>
      <c r="P100" s="19"/>
    </row>
    <row r="101" spans="1:16" ht="15.75">
      <c r="A101" s="27">
        <v>41053900</v>
      </c>
      <c r="B101" s="149" t="s">
        <v>176</v>
      </c>
      <c r="C101" s="96">
        <v>15701695</v>
      </c>
      <c r="D101" s="97">
        <v>15701695</v>
      </c>
      <c r="E101" s="97">
        <v>0</v>
      </c>
      <c r="F101" s="97">
        <v>0</v>
      </c>
      <c r="G101" s="5"/>
      <c r="H101" s="5"/>
      <c r="I101" s="5"/>
      <c r="J101" s="5"/>
      <c r="K101" s="5"/>
      <c r="L101" s="5"/>
      <c r="M101" s="5"/>
      <c r="N101" s="5"/>
      <c r="O101" s="5"/>
      <c r="P101" s="19"/>
    </row>
    <row r="102" spans="1:16" ht="47.25">
      <c r="A102" s="27">
        <v>41055000</v>
      </c>
      <c r="B102" s="149" t="s">
        <v>454</v>
      </c>
      <c r="C102" s="96">
        <v>1101600</v>
      </c>
      <c r="D102" s="97">
        <v>1101600</v>
      </c>
      <c r="E102" s="97">
        <v>0</v>
      </c>
      <c r="F102" s="97">
        <v>0</v>
      </c>
      <c r="G102" s="5"/>
      <c r="H102" s="5"/>
      <c r="I102" s="5"/>
      <c r="J102" s="5"/>
      <c r="K102" s="5"/>
      <c r="L102" s="5"/>
      <c r="M102" s="5"/>
      <c r="N102" s="5"/>
      <c r="O102" s="5"/>
      <c r="P102" s="19"/>
    </row>
    <row r="103" spans="1:16" ht="15.75">
      <c r="A103" s="64" t="s">
        <v>318</v>
      </c>
      <c r="B103" s="35" t="s">
        <v>367</v>
      </c>
      <c r="C103" s="141">
        <v>386404233.54</v>
      </c>
      <c r="D103" s="141">
        <v>363150537</v>
      </c>
      <c r="E103" s="141">
        <v>23253696.54</v>
      </c>
      <c r="F103" s="141">
        <v>311000</v>
      </c>
      <c r="G103" s="5"/>
      <c r="H103" s="5"/>
      <c r="I103" s="5"/>
      <c r="J103" s="5"/>
      <c r="K103" s="5"/>
      <c r="L103" s="5"/>
      <c r="M103" s="5"/>
      <c r="N103" s="5"/>
      <c r="O103" s="5"/>
      <c r="P103" s="19"/>
    </row>
    <row r="104" spans="1:16" ht="15.75">
      <c r="A104" s="53"/>
      <c r="B104" s="57"/>
      <c r="C104" s="61"/>
      <c r="D104" s="61"/>
      <c r="E104" s="61"/>
      <c r="F104" s="61"/>
      <c r="G104" s="5"/>
      <c r="H104" s="5"/>
      <c r="I104" s="5"/>
      <c r="J104" s="5"/>
      <c r="K104" s="5"/>
      <c r="L104" s="5"/>
      <c r="M104" s="5"/>
      <c r="N104" s="5"/>
      <c r="O104" s="5"/>
      <c r="P104" s="19"/>
    </row>
    <row r="105" spans="1:16" ht="15.75">
      <c r="A105" s="59" t="s">
        <v>375</v>
      </c>
      <c r="B105" s="57"/>
      <c r="C105" s="60" t="s">
        <v>443</v>
      </c>
      <c r="D105" s="58"/>
      <c r="E105" s="58"/>
      <c r="F105" s="58"/>
      <c r="G105" s="5"/>
      <c r="H105" s="5"/>
      <c r="I105" s="5"/>
      <c r="J105" s="5"/>
      <c r="K105" s="5"/>
      <c r="L105" s="5"/>
      <c r="M105" s="5"/>
      <c r="N105" s="5"/>
      <c r="O105" s="5"/>
      <c r="P105" s="19"/>
    </row>
    <row r="106" spans="1:16" ht="15.75">
      <c r="A106" s="53"/>
      <c r="B106" s="57"/>
      <c r="C106" s="58"/>
      <c r="D106" s="58"/>
      <c r="E106" s="58"/>
      <c r="F106" s="58"/>
      <c r="G106" s="5"/>
      <c r="H106" s="5"/>
      <c r="I106" s="5"/>
      <c r="J106" s="5"/>
      <c r="K106" s="5"/>
      <c r="L106" s="5"/>
      <c r="M106" s="5"/>
      <c r="N106" s="5"/>
      <c r="O106" s="5"/>
      <c r="P106" s="19"/>
    </row>
    <row r="107" spans="1:16" ht="45.75" customHeight="1">
      <c r="A107" s="156" t="s">
        <v>369</v>
      </c>
      <c r="B107" s="156"/>
      <c r="C107" s="156"/>
      <c r="D107" s="156"/>
      <c r="E107" s="156"/>
      <c r="F107" s="156"/>
      <c r="G107" s="5"/>
      <c r="H107" s="5"/>
      <c r="I107" s="5"/>
      <c r="J107" s="5"/>
      <c r="K107" s="5"/>
      <c r="L107" s="5"/>
      <c r="M107" s="5"/>
      <c r="N107" s="5"/>
      <c r="O107" s="5"/>
      <c r="P107" s="19"/>
    </row>
    <row r="108" spans="1:16" ht="15.75">
      <c r="A108" s="48"/>
      <c r="B108" s="48"/>
      <c r="C108" s="48"/>
      <c r="D108" s="48"/>
      <c r="E108" s="48"/>
      <c r="F108" s="48"/>
      <c r="G108" s="5"/>
      <c r="H108" s="5"/>
      <c r="I108" s="5"/>
      <c r="J108" s="5"/>
      <c r="K108" s="5"/>
      <c r="L108" s="5"/>
      <c r="M108" s="5"/>
      <c r="N108" s="5"/>
      <c r="O108" s="5"/>
      <c r="P108" s="19"/>
    </row>
    <row r="109" spans="1:16" ht="15.75">
      <c r="A109" s="49" t="s">
        <v>444</v>
      </c>
      <c r="B109" s="48"/>
      <c r="C109" s="48"/>
      <c r="D109" s="48"/>
      <c r="E109" s="48"/>
      <c r="F109" s="48"/>
      <c r="G109" s="5"/>
      <c r="H109" s="5"/>
      <c r="I109" s="5"/>
      <c r="J109" s="5"/>
      <c r="K109" s="5"/>
      <c r="L109" s="5"/>
      <c r="M109" s="5"/>
      <c r="N109" s="5"/>
      <c r="O109" s="5"/>
      <c r="P109" s="19"/>
    </row>
  </sheetData>
  <sheetProtection/>
  <mergeCells count="9">
    <mergeCell ref="A107:F107"/>
    <mergeCell ref="A6:F6"/>
    <mergeCell ref="A10:A12"/>
    <mergeCell ref="B10:B12"/>
    <mergeCell ref="C10:C12"/>
    <mergeCell ref="D10:D12"/>
    <mergeCell ref="E10:F10"/>
    <mergeCell ref="E11:E12"/>
    <mergeCell ref="F11:F12"/>
  </mergeCells>
  <printOptions/>
  <pageMargins left="0.7086614173228347" right="0.28" top="0.36" bottom="0.25" header="0.31496062992125984" footer="0.31496062992125984"/>
  <pageSetup fitToHeight="3" fitToWidth="1" horizontalDpi="600" verticalDpi="600" orientation="portrait" paperSize="9" scale="56" r:id="rId1"/>
  <rowBreaks count="1" manualBreakCount="1">
    <brk id="45" max="5" man="1"/>
  </rowBreaks>
</worksheet>
</file>

<file path=xl/worksheets/sheet2.xml><?xml version="1.0" encoding="utf-8"?>
<worksheet xmlns="http://schemas.openxmlformats.org/spreadsheetml/2006/main" xmlns:r="http://schemas.openxmlformats.org/officeDocument/2006/relationships">
  <sheetPr>
    <pageSetUpPr fitToPage="1"/>
  </sheetPr>
  <dimension ref="B1:I53"/>
  <sheetViews>
    <sheetView view="pageBreakPreview" zoomScale="60" zoomScalePageLayoutView="0" workbookViewId="0" topLeftCell="A1">
      <selection activeCell="F4" sqref="F4"/>
    </sheetView>
  </sheetViews>
  <sheetFormatPr defaultColWidth="9.00390625" defaultRowHeight="12.75"/>
  <cols>
    <col min="1" max="1" width="3.00390625" style="0" customWidth="1"/>
    <col min="3" max="3" width="58.375" style="0" customWidth="1"/>
    <col min="4" max="4" width="22.75390625" style="0" customWidth="1"/>
    <col min="5" max="5" width="20.00390625" style="0" customWidth="1"/>
    <col min="6" max="6" width="18.875" style="0" customWidth="1"/>
    <col min="7" max="7" width="31.25390625" style="0" customWidth="1"/>
    <col min="8" max="8" width="12.75390625" style="0" bestFit="1" customWidth="1"/>
  </cols>
  <sheetData>
    <row r="1" spans="2:7" ht="15.75">
      <c r="B1" s="98"/>
      <c r="C1" s="98"/>
      <c r="D1" s="98"/>
      <c r="E1" s="98"/>
      <c r="F1" s="98" t="s">
        <v>460</v>
      </c>
      <c r="G1" s="98"/>
    </row>
    <row r="2" spans="2:7" ht="15.75">
      <c r="B2" s="98"/>
      <c r="C2" s="98"/>
      <c r="D2" s="98"/>
      <c r="E2" s="98"/>
      <c r="F2" s="98" t="s">
        <v>9</v>
      </c>
      <c r="G2" s="98"/>
    </row>
    <row r="3" spans="2:7" ht="15.75">
      <c r="B3" s="98"/>
      <c r="C3" s="98"/>
      <c r="D3" s="98"/>
      <c r="E3" s="98"/>
      <c r="F3" s="98" t="s">
        <v>371</v>
      </c>
      <c r="G3" s="98"/>
    </row>
    <row r="4" spans="2:7" ht="15.75">
      <c r="B4" s="98"/>
      <c r="C4" s="98"/>
      <c r="D4" s="98"/>
      <c r="E4" s="98"/>
      <c r="F4" s="98" t="s">
        <v>582</v>
      </c>
      <c r="G4" s="98"/>
    </row>
    <row r="5" spans="2:7" ht="15.75">
      <c r="B5" s="5"/>
      <c r="C5" s="5"/>
      <c r="D5" s="5"/>
      <c r="E5" s="5"/>
      <c r="F5" s="5"/>
      <c r="G5" s="5"/>
    </row>
    <row r="6" spans="2:7" ht="15.75">
      <c r="B6" s="161" t="s">
        <v>461</v>
      </c>
      <c r="C6" s="162"/>
      <c r="D6" s="162"/>
      <c r="E6" s="162"/>
      <c r="F6" s="162"/>
      <c r="G6" s="162"/>
    </row>
    <row r="7" spans="2:7" ht="15.75">
      <c r="B7" s="100" t="s">
        <v>398</v>
      </c>
      <c r="C7" s="73"/>
      <c r="D7" s="99"/>
      <c r="E7" s="99"/>
      <c r="F7" s="99"/>
      <c r="G7" s="99"/>
    </row>
    <row r="8" spans="2:7" ht="15.75">
      <c r="B8" s="101" t="s">
        <v>434</v>
      </c>
      <c r="C8" s="72"/>
      <c r="D8" s="99"/>
      <c r="E8" s="99"/>
      <c r="F8" s="99"/>
      <c r="G8" s="99"/>
    </row>
    <row r="9" spans="2:7" ht="15.75">
      <c r="B9" s="98"/>
      <c r="C9" s="98"/>
      <c r="D9" s="98"/>
      <c r="E9" s="98"/>
      <c r="F9" s="98"/>
      <c r="G9" s="102" t="s">
        <v>18</v>
      </c>
    </row>
    <row r="10" spans="2:7" ht="12.75" customHeight="1">
      <c r="B10" s="159" t="s">
        <v>14</v>
      </c>
      <c r="C10" s="159" t="s">
        <v>462</v>
      </c>
      <c r="D10" s="160" t="s">
        <v>315</v>
      </c>
      <c r="E10" s="159" t="s">
        <v>5</v>
      </c>
      <c r="F10" s="159" t="s">
        <v>6</v>
      </c>
      <c r="G10" s="159"/>
    </row>
    <row r="11" spans="2:7" ht="12.75" customHeight="1">
      <c r="B11" s="159"/>
      <c r="C11" s="159"/>
      <c r="D11" s="159"/>
      <c r="E11" s="159"/>
      <c r="F11" s="159" t="s">
        <v>316</v>
      </c>
      <c r="G11" s="159" t="s">
        <v>317</v>
      </c>
    </row>
    <row r="12" spans="2:7" ht="34.5" customHeight="1">
      <c r="B12" s="159"/>
      <c r="C12" s="159"/>
      <c r="D12" s="159"/>
      <c r="E12" s="159"/>
      <c r="F12" s="159"/>
      <c r="G12" s="159"/>
    </row>
    <row r="13" spans="2:7" ht="15.75">
      <c r="B13" s="92">
        <v>1</v>
      </c>
      <c r="C13" s="92">
        <v>2</v>
      </c>
      <c r="D13" s="93">
        <v>3</v>
      </c>
      <c r="E13" s="92">
        <v>4</v>
      </c>
      <c r="F13" s="92">
        <v>5</v>
      </c>
      <c r="G13" s="92">
        <v>6</v>
      </c>
    </row>
    <row r="14" spans="2:7" ht="15.75">
      <c r="B14" s="163" t="s">
        <v>463</v>
      </c>
      <c r="C14" s="164"/>
      <c r="D14" s="164"/>
      <c r="E14" s="164"/>
      <c r="F14" s="164"/>
      <c r="G14" s="165"/>
    </row>
    <row r="15" spans="2:7" ht="15.75">
      <c r="B15" s="65">
        <v>200000</v>
      </c>
      <c r="C15" s="26" t="s">
        <v>464</v>
      </c>
      <c r="D15" s="145">
        <v>19132212.189999998</v>
      </c>
      <c r="E15" s="146">
        <v>-16532413.810000002</v>
      </c>
      <c r="F15" s="146">
        <v>35664626</v>
      </c>
      <c r="G15" s="146">
        <v>19763651</v>
      </c>
    </row>
    <row r="16" spans="2:7" ht="31.5">
      <c r="B16" s="65">
        <v>208000</v>
      </c>
      <c r="C16" s="26" t="s">
        <v>465</v>
      </c>
      <c r="D16" s="145">
        <v>19132212.189999998</v>
      </c>
      <c r="E16" s="146">
        <v>-16532413.810000002</v>
      </c>
      <c r="F16" s="146">
        <v>35664626</v>
      </c>
      <c r="G16" s="146">
        <v>19763651</v>
      </c>
    </row>
    <row r="17" spans="2:7" ht="15.75">
      <c r="B17" s="27">
        <v>208100</v>
      </c>
      <c r="C17" s="149" t="s">
        <v>466</v>
      </c>
      <c r="D17" s="147">
        <v>19192212.189999998</v>
      </c>
      <c r="E17" s="148">
        <v>18725632.189999998</v>
      </c>
      <c r="F17" s="148">
        <v>466580</v>
      </c>
      <c r="G17" s="148">
        <v>466580</v>
      </c>
    </row>
    <row r="18" spans="2:7" ht="63">
      <c r="B18" s="27"/>
      <c r="C18" s="149" t="s">
        <v>467</v>
      </c>
      <c r="D18" s="96">
        <f>E18+F18</f>
        <v>216165.15</v>
      </c>
      <c r="E18" s="97">
        <f>255016.99-38824.98-26.86</f>
        <v>216165.15</v>
      </c>
      <c r="F18" s="97"/>
      <c r="G18" s="97"/>
    </row>
    <row r="19" spans="2:7" ht="15.75">
      <c r="B19" s="27"/>
      <c r="C19" s="149" t="s">
        <v>468</v>
      </c>
      <c r="D19" s="96">
        <f>E19+F19</f>
        <v>0.04</v>
      </c>
      <c r="E19" s="97">
        <v>0.04</v>
      </c>
      <c r="F19" s="97"/>
      <c r="G19" s="97"/>
    </row>
    <row r="20" spans="2:7" ht="15.75">
      <c r="B20" s="27"/>
      <c r="C20" s="149" t="s">
        <v>469</v>
      </c>
      <c r="D20" s="96">
        <f>E20+F20</f>
        <v>41627.53</v>
      </c>
      <c r="E20" s="97">
        <v>41627.53</v>
      </c>
      <c r="F20" s="97"/>
      <c r="G20" s="97"/>
    </row>
    <row r="21" spans="2:7" ht="78.75" customHeight="1">
      <c r="B21" s="27">
        <v>208200</v>
      </c>
      <c r="C21" s="149" t="s">
        <v>470</v>
      </c>
      <c r="D21" s="96">
        <v>60000</v>
      </c>
      <c r="E21" s="97">
        <v>60000</v>
      </c>
      <c r="F21" s="97">
        <v>0</v>
      </c>
      <c r="G21" s="97">
        <v>0</v>
      </c>
    </row>
    <row r="22" spans="2:8" ht="40.5" customHeight="1">
      <c r="B22" s="27">
        <v>208400</v>
      </c>
      <c r="C22" s="149" t="s">
        <v>471</v>
      </c>
      <c r="D22" s="147">
        <v>0</v>
      </c>
      <c r="E22" s="148">
        <v>-35198046</v>
      </c>
      <c r="F22" s="148">
        <v>35198046</v>
      </c>
      <c r="G22" s="148">
        <v>19297071</v>
      </c>
      <c r="H22" s="150"/>
    </row>
    <row r="23" spans="2:7" ht="68.25" customHeight="1">
      <c r="B23" s="27"/>
      <c r="C23" s="149" t="s">
        <v>559</v>
      </c>
      <c r="D23" s="96">
        <v>0</v>
      </c>
      <c r="E23" s="97">
        <v>-44900</v>
      </c>
      <c r="F23" s="97">
        <v>44900</v>
      </c>
      <c r="G23" s="97"/>
    </row>
    <row r="24" spans="2:7" ht="75.75" customHeight="1">
      <c r="B24" s="27"/>
      <c r="C24" s="149" t="s">
        <v>560</v>
      </c>
      <c r="D24" s="96">
        <v>0</v>
      </c>
      <c r="E24" s="97">
        <v>-841000</v>
      </c>
      <c r="F24" s="97">
        <v>841000</v>
      </c>
      <c r="G24" s="97"/>
    </row>
    <row r="25" spans="2:7" ht="65.25" customHeight="1">
      <c r="B25" s="27"/>
      <c r="C25" s="149" t="s">
        <v>561</v>
      </c>
      <c r="D25" s="96">
        <v>0</v>
      </c>
      <c r="E25" s="97">
        <v>-1020993</v>
      </c>
      <c r="F25" s="97">
        <v>1020993</v>
      </c>
      <c r="G25" s="97"/>
    </row>
    <row r="26" spans="2:7" ht="170.25" customHeight="1">
      <c r="B26" s="27"/>
      <c r="C26" s="149" t="s">
        <v>562</v>
      </c>
      <c r="D26" s="96">
        <v>0</v>
      </c>
      <c r="E26" s="97">
        <v>-7759933</v>
      </c>
      <c r="F26" s="97">
        <v>7759933</v>
      </c>
      <c r="G26" s="97"/>
    </row>
    <row r="27" spans="2:7" ht="47.25">
      <c r="B27" s="27"/>
      <c r="C27" s="149" t="s">
        <v>563</v>
      </c>
      <c r="D27" s="96">
        <v>0</v>
      </c>
      <c r="E27" s="97">
        <v>-984149</v>
      </c>
      <c r="F27" s="97">
        <v>984149</v>
      </c>
      <c r="G27" s="97"/>
    </row>
    <row r="28" spans="2:7" ht="126.75" customHeight="1">
      <c r="B28" s="27"/>
      <c r="C28" s="103" t="s">
        <v>564</v>
      </c>
      <c r="D28" s="96">
        <v>0</v>
      </c>
      <c r="E28" s="97">
        <v>-5250000</v>
      </c>
      <c r="F28" s="97">
        <v>5250000</v>
      </c>
      <c r="G28" s="97"/>
    </row>
    <row r="29" spans="2:9" ht="15.75">
      <c r="B29" s="64" t="s">
        <v>318</v>
      </c>
      <c r="C29" s="35" t="s">
        <v>472</v>
      </c>
      <c r="D29" s="145">
        <v>19132212.189999998</v>
      </c>
      <c r="E29" s="145">
        <v>-16532413.810000002</v>
      </c>
      <c r="F29" s="145">
        <v>35664626</v>
      </c>
      <c r="G29" s="145">
        <v>19763651</v>
      </c>
      <c r="H29" s="13"/>
      <c r="I29" s="13"/>
    </row>
    <row r="30" spans="2:7" ht="15.75">
      <c r="B30" s="163" t="s">
        <v>473</v>
      </c>
      <c r="C30" s="164"/>
      <c r="D30" s="164"/>
      <c r="E30" s="164"/>
      <c r="F30" s="164"/>
      <c r="G30" s="165"/>
    </row>
    <row r="31" spans="2:7" ht="15.75">
      <c r="B31" s="65">
        <v>600000</v>
      </c>
      <c r="C31" s="26" t="s">
        <v>474</v>
      </c>
      <c r="D31" s="145">
        <v>19132212.189999998</v>
      </c>
      <c r="E31" s="146">
        <v>-16532413.810000002</v>
      </c>
      <c r="F31" s="146">
        <v>35664626</v>
      </c>
      <c r="G31" s="146">
        <v>19763651</v>
      </c>
    </row>
    <row r="32" spans="2:7" ht="15.75">
      <c r="B32" s="65">
        <v>602000</v>
      </c>
      <c r="C32" s="26" t="s">
        <v>475</v>
      </c>
      <c r="D32" s="145">
        <v>19132212.189999998</v>
      </c>
      <c r="E32" s="146">
        <v>-16532413.810000002</v>
      </c>
      <c r="F32" s="146">
        <v>35664626</v>
      </c>
      <c r="G32" s="146">
        <v>19763651</v>
      </c>
    </row>
    <row r="33" spans="2:7" ht="15.75">
      <c r="B33" s="27">
        <v>602100</v>
      </c>
      <c r="C33" s="149" t="s">
        <v>476</v>
      </c>
      <c r="D33" s="147">
        <v>19192212.189999998</v>
      </c>
      <c r="E33" s="148">
        <v>18725632.189999998</v>
      </c>
      <c r="F33" s="148">
        <v>466580</v>
      </c>
      <c r="G33" s="148">
        <v>466580</v>
      </c>
    </row>
    <row r="34" spans="2:7" ht="63">
      <c r="B34" s="27"/>
      <c r="C34" s="149" t="s">
        <v>467</v>
      </c>
      <c r="D34" s="96">
        <f>E34+F34</f>
        <v>216165.15</v>
      </c>
      <c r="E34" s="97">
        <f>255016.99-38824.98-26.86</f>
        <v>216165.15</v>
      </c>
      <c r="F34" s="97"/>
      <c r="G34" s="97"/>
    </row>
    <row r="35" spans="2:7" ht="15.75">
      <c r="B35" s="27"/>
      <c r="C35" s="149" t="s">
        <v>468</v>
      </c>
      <c r="D35" s="96">
        <f>E35+F35</f>
        <v>0.04</v>
      </c>
      <c r="E35" s="97">
        <v>0.04</v>
      </c>
      <c r="F35" s="97"/>
      <c r="G35" s="97"/>
    </row>
    <row r="36" spans="2:7" ht="15.75">
      <c r="B36" s="27"/>
      <c r="C36" s="149" t="s">
        <v>469</v>
      </c>
      <c r="D36" s="96">
        <f>E36+F36</f>
        <v>41627.53</v>
      </c>
      <c r="E36" s="97">
        <v>41627.53</v>
      </c>
      <c r="F36" s="97"/>
      <c r="G36" s="97"/>
    </row>
    <row r="37" spans="2:7" ht="15.75">
      <c r="B37" s="27">
        <v>602200</v>
      </c>
      <c r="C37" s="149" t="s">
        <v>470</v>
      </c>
      <c r="D37" s="96">
        <v>60000</v>
      </c>
      <c r="E37" s="97">
        <v>60000</v>
      </c>
      <c r="F37" s="97">
        <v>0</v>
      </c>
      <c r="G37" s="97">
        <v>0</v>
      </c>
    </row>
    <row r="38" spans="2:7" ht="31.5">
      <c r="B38" s="27">
        <v>602400</v>
      </c>
      <c r="C38" s="149" t="s">
        <v>471</v>
      </c>
      <c r="D38" s="147">
        <v>0</v>
      </c>
      <c r="E38" s="148">
        <v>-35198046</v>
      </c>
      <c r="F38" s="148">
        <v>35198046</v>
      </c>
      <c r="G38" s="148">
        <v>19297071</v>
      </c>
    </row>
    <row r="39" spans="2:7" ht="47.25">
      <c r="B39" s="27"/>
      <c r="C39" s="149" t="s">
        <v>559</v>
      </c>
      <c r="D39" s="96">
        <v>0</v>
      </c>
      <c r="E39" s="97">
        <v>-44900</v>
      </c>
      <c r="F39" s="97">
        <v>44900</v>
      </c>
      <c r="G39" s="148"/>
    </row>
    <row r="40" spans="2:7" ht="47.25">
      <c r="B40" s="27"/>
      <c r="C40" s="149" t="s">
        <v>560</v>
      </c>
      <c r="D40" s="96">
        <v>0</v>
      </c>
      <c r="E40" s="97">
        <v>-841000</v>
      </c>
      <c r="F40" s="97">
        <v>841000</v>
      </c>
      <c r="G40" s="148"/>
    </row>
    <row r="41" spans="2:7" ht="63">
      <c r="B41" s="27"/>
      <c r="C41" s="149" t="s">
        <v>561</v>
      </c>
      <c r="D41" s="96">
        <v>0</v>
      </c>
      <c r="E41" s="97">
        <v>-1020993</v>
      </c>
      <c r="F41" s="97">
        <v>1020993</v>
      </c>
      <c r="G41" s="148"/>
    </row>
    <row r="42" spans="2:7" ht="157.5">
      <c r="B42" s="27"/>
      <c r="C42" s="149" t="s">
        <v>562</v>
      </c>
      <c r="D42" s="96">
        <v>0</v>
      </c>
      <c r="E42" s="97">
        <v>-7759933</v>
      </c>
      <c r="F42" s="97">
        <v>7759933</v>
      </c>
      <c r="G42" s="148"/>
    </row>
    <row r="43" spans="2:7" ht="47.25">
      <c r="B43" s="27"/>
      <c r="C43" s="149" t="s">
        <v>563</v>
      </c>
      <c r="D43" s="96">
        <v>0</v>
      </c>
      <c r="E43" s="97">
        <v>-984149</v>
      </c>
      <c r="F43" s="97">
        <v>984149</v>
      </c>
      <c r="G43" s="148"/>
    </row>
    <row r="44" spans="2:7" ht="117.75" customHeight="1">
      <c r="B44" s="27"/>
      <c r="C44" s="103" t="s">
        <v>564</v>
      </c>
      <c r="D44" s="96">
        <v>0</v>
      </c>
      <c r="E44" s="97">
        <v>-5250000</v>
      </c>
      <c r="F44" s="97">
        <v>5250000</v>
      </c>
      <c r="G44" s="148"/>
    </row>
    <row r="45" spans="2:7" s="51" customFormat="1" ht="15.75">
      <c r="B45" s="64" t="s">
        <v>318</v>
      </c>
      <c r="C45" s="35" t="s">
        <v>472</v>
      </c>
      <c r="D45" s="145">
        <v>19132212.189999998</v>
      </c>
      <c r="E45" s="145">
        <v>-16532413.810000002</v>
      </c>
      <c r="F45" s="145">
        <v>35664626</v>
      </c>
      <c r="G45" s="145">
        <v>19763651</v>
      </c>
    </row>
    <row r="46" spans="2:7" s="51" customFormat="1" ht="15.75">
      <c r="B46" s="53"/>
      <c r="C46" s="104"/>
      <c r="D46" s="105"/>
      <c r="E46" s="105"/>
      <c r="F46" s="105"/>
      <c r="G46" s="105"/>
    </row>
    <row r="47" spans="2:7" s="51" customFormat="1" ht="15.75">
      <c r="B47" s="53"/>
      <c r="C47" s="104"/>
      <c r="D47" s="105"/>
      <c r="E47" s="105"/>
      <c r="F47" s="105"/>
      <c r="G47" s="105"/>
    </row>
    <row r="48" spans="2:7" ht="15.75">
      <c r="B48" s="5" t="s">
        <v>479</v>
      </c>
      <c r="C48" s="15"/>
      <c r="D48" s="5"/>
      <c r="E48" s="5"/>
      <c r="F48" s="15"/>
      <c r="G48" s="5"/>
    </row>
    <row r="49" spans="2:7" ht="15.75">
      <c r="B49" s="5"/>
      <c r="C49" s="15"/>
      <c r="D49" s="5"/>
      <c r="E49" s="5"/>
      <c r="F49" s="15"/>
      <c r="G49" s="5"/>
    </row>
    <row r="50" spans="2:7" ht="34.5" customHeight="1">
      <c r="B50" s="166" t="s">
        <v>477</v>
      </c>
      <c r="C50" s="166"/>
      <c r="D50" s="166"/>
      <c r="E50" s="166"/>
      <c r="F50" s="166"/>
      <c r="G50" s="166"/>
    </row>
    <row r="51" spans="2:7" ht="15.75">
      <c r="B51" s="5"/>
      <c r="C51" s="5"/>
      <c r="D51" s="5"/>
      <c r="E51" s="5"/>
      <c r="F51" s="5"/>
      <c r="G51" s="5"/>
    </row>
    <row r="52" spans="2:7" ht="15.75">
      <c r="B52" s="106" t="s">
        <v>478</v>
      </c>
      <c r="C52" s="107"/>
      <c r="D52" s="107"/>
      <c r="E52" s="107"/>
      <c r="F52" s="107"/>
      <c r="G52" s="107"/>
    </row>
    <row r="53" spans="2:7" ht="15.75">
      <c r="B53" s="5"/>
      <c r="C53" s="5"/>
      <c r="D53" s="5"/>
      <c r="E53" s="5"/>
      <c r="F53" s="5"/>
      <c r="G53" s="5"/>
    </row>
  </sheetData>
  <sheetProtection/>
  <mergeCells count="11">
    <mergeCell ref="B14:G14"/>
    <mergeCell ref="B50:G50"/>
    <mergeCell ref="B30:G30"/>
    <mergeCell ref="B6:G6"/>
    <mergeCell ref="B10:B12"/>
    <mergeCell ref="C10:C12"/>
    <mergeCell ref="D10:D12"/>
    <mergeCell ref="E10:E12"/>
    <mergeCell ref="F10:G10"/>
    <mergeCell ref="F11:F12"/>
    <mergeCell ref="G11:G12"/>
  </mergeCells>
  <printOptions/>
  <pageMargins left="0.7" right="0.7" top="0.75" bottom="0.75" header="0.3" footer="0.3"/>
  <pageSetup fitToHeight="0"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Q123"/>
  <sheetViews>
    <sheetView view="pageBreakPreview" zoomScale="60" zoomScalePageLayoutView="0" workbookViewId="0" topLeftCell="A1">
      <pane xSplit="4" ySplit="14" topLeftCell="E105"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14.37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32"/>
      <c r="B1" s="32"/>
      <c r="C1" s="32"/>
      <c r="D1" s="32"/>
      <c r="E1" s="32"/>
      <c r="F1" s="32"/>
      <c r="G1" s="32"/>
      <c r="H1" s="32"/>
      <c r="I1" s="32"/>
      <c r="J1" s="32"/>
      <c r="K1" s="32"/>
      <c r="L1" s="32"/>
      <c r="M1" s="32"/>
      <c r="N1" s="32"/>
      <c r="O1" s="32" t="s">
        <v>85</v>
      </c>
      <c r="P1" s="32"/>
    </row>
    <row r="2" spans="1:16" ht="15.75">
      <c r="A2" s="32"/>
      <c r="B2" s="32"/>
      <c r="C2" s="32"/>
      <c r="D2" s="32"/>
      <c r="E2" s="32"/>
      <c r="F2" s="32"/>
      <c r="G2" s="32"/>
      <c r="H2" s="32"/>
      <c r="I2" s="32"/>
      <c r="J2" s="32"/>
      <c r="K2" s="32"/>
      <c r="L2" s="32"/>
      <c r="M2" s="32"/>
      <c r="N2" s="32"/>
      <c r="O2" s="32" t="s">
        <v>9</v>
      </c>
      <c r="P2" s="32"/>
    </row>
    <row r="3" spans="1:16" ht="15.75">
      <c r="A3" s="32"/>
      <c r="B3" s="32"/>
      <c r="C3" s="32"/>
      <c r="D3" s="32"/>
      <c r="E3" s="32"/>
      <c r="F3" s="32"/>
      <c r="G3" s="32"/>
      <c r="H3" s="32"/>
      <c r="I3" s="32"/>
      <c r="J3" s="32"/>
      <c r="K3" s="32"/>
      <c r="L3" s="32"/>
      <c r="M3" s="32"/>
      <c r="N3" s="32"/>
      <c r="O3" s="32" t="s">
        <v>371</v>
      </c>
      <c r="P3" s="32"/>
    </row>
    <row r="4" spans="1:16" ht="15.75">
      <c r="A4" s="32"/>
      <c r="B4" s="32"/>
      <c r="C4" s="32"/>
      <c r="D4" s="32"/>
      <c r="E4" s="32"/>
      <c r="F4" s="32"/>
      <c r="G4" s="32"/>
      <c r="H4" s="32"/>
      <c r="I4" s="32"/>
      <c r="J4" s="32"/>
      <c r="K4" s="32"/>
      <c r="L4" s="32"/>
      <c r="M4" s="32"/>
      <c r="N4" s="32"/>
      <c r="O4" s="32" t="s">
        <v>582</v>
      </c>
      <c r="P4" s="32"/>
    </row>
    <row r="5" spans="1:16" ht="15.75">
      <c r="A5" s="5"/>
      <c r="B5" s="5"/>
      <c r="C5" s="5"/>
      <c r="D5" s="5"/>
      <c r="E5" s="5"/>
      <c r="F5" s="5"/>
      <c r="G5" s="5"/>
      <c r="H5" s="5"/>
      <c r="I5" s="5"/>
      <c r="J5" s="5"/>
      <c r="K5" s="5"/>
      <c r="L5" s="5"/>
      <c r="M5" s="5"/>
      <c r="N5" s="5"/>
      <c r="O5" s="5"/>
      <c r="P5" s="5"/>
    </row>
    <row r="6" spans="1:16" ht="15.75">
      <c r="A6" s="167"/>
      <c r="B6" s="168"/>
      <c r="C6" s="168"/>
      <c r="D6" s="168"/>
      <c r="E6" s="168"/>
      <c r="F6" s="168"/>
      <c r="G6" s="168"/>
      <c r="H6" s="168"/>
      <c r="I6" s="168"/>
      <c r="J6" s="168"/>
      <c r="K6" s="168"/>
      <c r="L6" s="168"/>
      <c r="M6" s="168"/>
      <c r="N6" s="168"/>
      <c r="O6" s="168"/>
      <c r="P6" s="168"/>
    </row>
    <row r="7" spans="1:16" ht="15.75">
      <c r="A7" s="167" t="s">
        <v>337</v>
      </c>
      <c r="B7" s="168"/>
      <c r="C7" s="168"/>
      <c r="D7" s="168"/>
      <c r="E7" s="168"/>
      <c r="F7" s="168"/>
      <c r="G7" s="168"/>
      <c r="H7" s="168"/>
      <c r="I7" s="168"/>
      <c r="J7" s="168"/>
      <c r="K7" s="168"/>
      <c r="L7" s="168"/>
      <c r="M7" s="168"/>
      <c r="N7" s="168"/>
      <c r="O7" s="168"/>
      <c r="P7" s="168"/>
    </row>
    <row r="8" spans="1:16" ht="15.75">
      <c r="A8" s="73" t="s">
        <v>398</v>
      </c>
      <c r="B8" s="69"/>
      <c r="C8" s="69"/>
      <c r="D8" s="69"/>
      <c r="E8" s="69"/>
      <c r="F8" s="69"/>
      <c r="G8" s="69"/>
      <c r="H8" s="69"/>
      <c r="I8" s="69"/>
      <c r="J8" s="69"/>
      <c r="K8" s="69"/>
      <c r="L8" s="69"/>
      <c r="M8" s="69"/>
      <c r="N8" s="69"/>
      <c r="O8" s="69"/>
      <c r="P8" s="69"/>
    </row>
    <row r="9" spans="1:16" ht="32.25" customHeight="1">
      <c r="A9" s="72" t="s">
        <v>434</v>
      </c>
      <c r="B9" s="69"/>
      <c r="C9" s="69"/>
      <c r="D9" s="69"/>
      <c r="E9" s="69"/>
      <c r="F9" s="69"/>
      <c r="G9" s="69"/>
      <c r="H9" s="69"/>
      <c r="I9" s="69"/>
      <c r="J9" s="69"/>
      <c r="K9" s="69"/>
      <c r="L9" s="69"/>
      <c r="M9" s="69"/>
      <c r="N9" s="69"/>
      <c r="O9" s="69"/>
      <c r="P9" s="69"/>
    </row>
    <row r="10" spans="1:16" ht="15.75">
      <c r="A10" s="32"/>
      <c r="B10" s="32"/>
      <c r="C10" s="32"/>
      <c r="D10" s="32"/>
      <c r="E10" s="32"/>
      <c r="F10" s="32"/>
      <c r="G10" s="32"/>
      <c r="H10" s="32"/>
      <c r="I10" s="32"/>
      <c r="J10" s="32"/>
      <c r="K10" s="32"/>
      <c r="L10" s="32"/>
      <c r="M10" s="32"/>
      <c r="N10" s="32"/>
      <c r="O10" s="32"/>
      <c r="P10" s="33" t="s">
        <v>18</v>
      </c>
    </row>
    <row r="11" spans="1:16" ht="12.75" customHeight="1">
      <c r="A11" s="159" t="s">
        <v>319</v>
      </c>
      <c r="B11" s="159" t="s">
        <v>320</v>
      </c>
      <c r="C11" s="159" t="s">
        <v>321</v>
      </c>
      <c r="D11" s="159" t="s">
        <v>322</v>
      </c>
      <c r="E11" s="159" t="s">
        <v>5</v>
      </c>
      <c r="F11" s="159"/>
      <c r="G11" s="159"/>
      <c r="H11" s="159"/>
      <c r="I11" s="159"/>
      <c r="J11" s="159" t="s">
        <v>6</v>
      </c>
      <c r="K11" s="159"/>
      <c r="L11" s="159"/>
      <c r="M11" s="159"/>
      <c r="N11" s="159"/>
      <c r="O11" s="159"/>
      <c r="P11" s="160" t="s">
        <v>48</v>
      </c>
    </row>
    <row r="12" spans="1:16" ht="12.75" customHeight="1">
      <c r="A12" s="159"/>
      <c r="B12" s="159"/>
      <c r="C12" s="159"/>
      <c r="D12" s="159"/>
      <c r="E12" s="160" t="s">
        <v>316</v>
      </c>
      <c r="F12" s="159" t="s">
        <v>49</v>
      </c>
      <c r="G12" s="159" t="s">
        <v>50</v>
      </c>
      <c r="H12" s="159"/>
      <c r="I12" s="159" t="s">
        <v>51</v>
      </c>
      <c r="J12" s="160" t="s">
        <v>316</v>
      </c>
      <c r="K12" s="159" t="s">
        <v>317</v>
      </c>
      <c r="L12" s="159" t="s">
        <v>49</v>
      </c>
      <c r="M12" s="159" t="s">
        <v>50</v>
      </c>
      <c r="N12" s="159"/>
      <c r="O12" s="159" t="s">
        <v>51</v>
      </c>
      <c r="P12" s="159"/>
    </row>
    <row r="13" spans="1:16" ht="12.75" customHeight="1">
      <c r="A13" s="159"/>
      <c r="B13" s="159"/>
      <c r="C13" s="159"/>
      <c r="D13" s="159"/>
      <c r="E13" s="159"/>
      <c r="F13" s="159"/>
      <c r="G13" s="159" t="s">
        <v>52</v>
      </c>
      <c r="H13" s="159" t="s">
        <v>53</v>
      </c>
      <c r="I13" s="159"/>
      <c r="J13" s="159"/>
      <c r="K13" s="159"/>
      <c r="L13" s="159"/>
      <c r="M13" s="159" t="s">
        <v>52</v>
      </c>
      <c r="N13" s="159" t="s">
        <v>53</v>
      </c>
      <c r="O13" s="159"/>
      <c r="P13" s="159"/>
    </row>
    <row r="14" spans="1:16" ht="121.5" customHeight="1">
      <c r="A14" s="159"/>
      <c r="B14" s="159"/>
      <c r="C14" s="159"/>
      <c r="D14" s="159"/>
      <c r="E14" s="159"/>
      <c r="F14" s="159"/>
      <c r="G14" s="159"/>
      <c r="H14" s="159"/>
      <c r="I14" s="159"/>
      <c r="J14" s="159"/>
      <c r="K14" s="159"/>
      <c r="L14" s="159"/>
      <c r="M14" s="159"/>
      <c r="N14" s="159"/>
      <c r="O14" s="159"/>
      <c r="P14" s="159"/>
    </row>
    <row r="15" spans="1:16" ht="15.75">
      <c r="A15" s="92">
        <v>1</v>
      </c>
      <c r="B15" s="92">
        <v>2</v>
      </c>
      <c r="C15" s="92">
        <v>3</v>
      </c>
      <c r="D15" s="92">
        <v>4</v>
      </c>
      <c r="E15" s="93">
        <v>5</v>
      </c>
      <c r="F15" s="92">
        <v>6</v>
      </c>
      <c r="G15" s="92">
        <v>7</v>
      </c>
      <c r="H15" s="92">
        <v>8</v>
      </c>
      <c r="I15" s="92">
        <v>9</v>
      </c>
      <c r="J15" s="93">
        <v>10</v>
      </c>
      <c r="K15" s="92">
        <v>11</v>
      </c>
      <c r="L15" s="92">
        <v>12</v>
      </c>
      <c r="M15" s="92">
        <v>13</v>
      </c>
      <c r="N15" s="92">
        <v>14</v>
      </c>
      <c r="O15" s="92">
        <v>15</v>
      </c>
      <c r="P15" s="93">
        <v>16</v>
      </c>
    </row>
    <row r="16" spans="1:17" ht="15.75">
      <c r="A16" s="34" t="s">
        <v>184</v>
      </c>
      <c r="B16" s="26"/>
      <c r="C16" s="67"/>
      <c r="D16" s="77" t="s">
        <v>54</v>
      </c>
      <c r="E16" s="66">
        <v>25928766</v>
      </c>
      <c r="F16" s="67">
        <v>24268766</v>
      </c>
      <c r="G16" s="67">
        <v>16997000</v>
      </c>
      <c r="H16" s="67">
        <v>909000</v>
      </c>
      <c r="I16" s="67">
        <v>1660000</v>
      </c>
      <c r="J16" s="66">
        <v>308000</v>
      </c>
      <c r="K16" s="67">
        <v>242000</v>
      </c>
      <c r="L16" s="67">
        <v>66000</v>
      </c>
      <c r="M16" s="67">
        <v>0</v>
      </c>
      <c r="N16" s="67">
        <v>40000</v>
      </c>
      <c r="O16" s="67">
        <v>242000</v>
      </c>
      <c r="P16" s="66">
        <v>26236766</v>
      </c>
      <c r="Q16" s="13">
        <f>P16-P16</f>
        <v>0</v>
      </c>
    </row>
    <row r="17" spans="1:16" ht="15.75">
      <c r="A17" s="34" t="s">
        <v>185</v>
      </c>
      <c r="B17" s="26"/>
      <c r="C17" s="67"/>
      <c r="D17" s="77" t="s">
        <v>54</v>
      </c>
      <c r="E17" s="66">
        <v>25928766</v>
      </c>
      <c r="F17" s="67">
        <v>24268766</v>
      </c>
      <c r="G17" s="67">
        <v>16997000</v>
      </c>
      <c r="H17" s="67">
        <v>909000</v>
      </c>
      <c r="I17" s="67">
        <v>1660000</v>
      </c>
      <c r="J17" s="66">
        <v>308000</v>
      </c>
      <c r="K17" s="67">
        <v>242000</v>
      </c>
      <c r="L17" s="67">
        <v>66000</v>
      </c>
      <c r="M17" s="67">
        <v>0</v>
      </c>
      <c r="N17" s="67">
        <v>40000</v>
      </c>
      <c r="O17" s="67">
        <v>242000</v>
      </c>
      <c r="P17" s="66">
        <v>26236766</v>
      </c>
    </row>
    <row r="18" spans="1:16" ht="63">
      <c r="A18" s="75" t="s">
        <v>186</v>
      </c>
      <c r="B18" s="75" t="s">
        <v>121</v>
      </c>
      <c r="C18" s="78" t="s">
        <v>101</v>
      </c>
      <c r="D18" s="78" t="s">
        <v>122</v>
      </c>
      <c r="E18" s="108">
        <v>24118766</v>
      </c>
      <c r="F18" s="103">
        <v>24118766</v>
      </c>
      <c r="G18" s="103">
        <v>16997000</v>
      </c>
      <c r="H18" s="103">
        <v>909000</v>
      </c>
      <c r="I18" s="103">
        <v>0</v>
      </c>
      <c r="J18" s="108">
        <v>158000</v>
      </c>
      <c r="K18" s="103">
        <v>92000</v>
      </c>
      <c r="L18" s="103">
        <v>66000</v>
      </c>
      <c r="M18" s="103">
        <v>0</v>
      </c>
      <c r="N18" s="103">
        <v>40000</v>
      </c>
      <c r="O18" s="103">
        <v>92000</v>
      </c>
      <c r="P18" s="108">
        <v>24276766</v>
      </c>
    </row>
    <row r="19" spans="1:16" ht="65.25" customHeight="1">
      <c r="A19" s="75" t="s">
        <v>379</v>
      </c>
      <c r="B19" s="75" t="s">
        <v>163</v>
      </c>
      <c r="C19" s="78" t="s">
        <v>11</v>
      </c>
      <c r="D19" s="78" t="s">
        <v>164</v>
      </c>
      <c r="E19" s="108">
        <v>1660000</v>
      </c>
      <c r="F19" s="103">
        <v>0</v>
      </c>
      <c r="G19" s="103">
        <v>0</v>
      </c>
      <c r="H19" s="103">
        <v>0</v>
      </c>
      <c r="I19" s="103">
        <v>1660000</v>
      </c>
      <c r="J19" s="108">
        <v>0</v>
      </c>
      <c r="K19" s="103">
        <v>0</v>
      </c>
      <c r="L19" s="103">
        <v>0</v>
      </c>
      <c r="M19" s="103">
        <v>0</v>
      </c>
      <c r="N19" s="103">
        <v>0</v>
      </c>
      <c r="O19" s="103">
        <v>0</v>
      </c>
      <c r="P19" s="108">
        <v>1660000</v>
      </c>
    </row>
    <row r="20" spans="1:16" ht="31.5">
      <c r="A20" s="75" t="s">
        <v>187</v>
      </c>
      <c r="B20" s="75" t="s">
        <v>123</v>
      </c>
      <c r="C20" s="78" t="s">
        <v>102</v>
      </c>
      <c r="D20" s="78" t="s">
        <v>124</v>
      </c>
      <c r="E20" s="108">
        <v>0</v>
      </c>
      <c r="F20" s="103">
        <v>0</v>
      </c>
      <c r="G20" s="103">
        <v>0</v>
      </c>
      <c r="H20" s="103">
        <v>0</v>
      </c>
      <c r="I20" s="103">
        <v>0</v>
      </c>
      <c r="J20" s="108">
        <v>150000</v>
      </c>
      <c r="K20" s="103">
        <v>150000</v>
      </c>
      <c r="L20" s="103">
        <v>0</v>
      </c>
      <c r="M20" s="103">
        <v>0</v>
      </c>
      <c r="N20" s="103">
        <v>0</v>
      </c>
      <c r="O20" s="103">
        <v>150000</v>
      </c>
      <c r="P20" s="108">
        <v>150000</v>
      </c>
    </row>
    <row r="21" spans="1:16" ht="31.5">
      <c r="A21" s="75" t="s">
        <v>445</v>
      </c>
      <c r="B21" s="75" t="s">
        <v>446</v>
      </c>
      <c r="C21" s="78" t="s">
        <v>118</v>
      </c>
      <c r="D21" s="78" t="s">
        <v>447</v>
      </c>
      <c r="E21" s="108">
        <v>150000</v>
      </c>
      <c r="F21" s="103">
        <v>150000</v>
      </c>
      <c r="G21" s="103">
        <v>0</v>
      </c>
      <c r="H21" s="103">
        <v>0</v>
      </c>
      <c r="I21" s="103">
        <v>0</v>
      </c>
      <c r="J21" s="108">
        <v>0</v>
      </c>
      <c r="K21" s="103">
        <v>0</v>
      </c>
      <c r="L21" s="103">
        <v>0</v>
      </c>
      <c r="M21" s="103">
        <v>0</v>
      </c>
      <c r="N21" s="103">
        <v>0</v>
      </c>
      <c r="O21" s="103">
        <v>0</v>
      </c>
      <c r="P21" s="108">
        <v>150000</v>
      </c>
    </row>
    <row r="22" spans="1:16" ht="15.75">
      <c r="A22" s="34" t="s">
        <v>188</v>
      </c>
      <c r="B22" s="26"/>
      <c r="C22" s="67"/>
      <c r="D22" s="77" t="s">
        <v>64</v>
      </c>
      <c r="E22" s="66">
        <v>176894128</v>
      </c>
      <c r="F22" s="67">
        <v>176894128</v>
      </c>
      <c r="G22" s="67">
        <v>121337904</v>
      </c>
      <c r="H22" s="67">
        <v>12424268</v>
      </c>
      <c r="I22" s="67">
        <v>0</v>
      </c>
      <c r="J22" s="66">
        <v>8466526</v>
      </c>
      <c r="K22" s="67">
        <v>1868819</v>
      </c>
      <c r="L22" s="67">
        <v>4690814</v>
      </c>
      <c r="M22" s="67">
        <v>0</v>
      </c>
      <c r="N22" s="67">
        <v>0</v>
      </c>
      <c r="O22" s="67">
        <v>3775712</v>
      </c>
      <c r="P22" s="66">
        <v>185360654</v>
      </c>
    </row>
    <row r="23" spans="1:16" ht="15.75">
      <c r="A23" s="34" t="s">
        <v>189</v>
      </c>
      <c r="B23" s="26"/>
      <c r="C23" s="67"/>
      <c r="D23" s="77" t="s">
        <v>64</v>
      </c>
      <c r="E23" s="66">
        <v>176894128</v>
      </c>
      <c r="F23" s="67">
        <v>176894128</v>
      </c>
      <c r="G23" s="67">
        <v>121337904</v>
      </c>
      <c r="H23" s="67">
        <v>12424268</v>
      </c>
      <c r="I23" s="67">
        <v>0</v>
      </c>
      <c r="J23" s="66">
        <v>8466526</v>
      </c>
      <c r="K23" s="67">
        <v>1868819</v>
      </c>
      <c r="L23" s="67">
        <v>4690814</v>
      </c>
      <c r="M23" s="67">
        <v>0</v>
      </c>
      <c r="N23" s="67">
        <v>0</v>
      </c>
      <c r="O23" s="67">
        <v>3775712</v>
      </c>
      <c r="P23" s="66">
        <v>185360654</v>
      </c>
    </row>
    <row r="24" spans="1:16" ht="47.25">
      <c r="A24" s="75" t="s">
        <v>190</v>
      </c>
      <c r="B24" s="75" t="s">
        <v>125</v>
      </c>
      <c r="C24" s="78" t="s">
        <v>101</v>
      </c>
      <c r="D24" s="78" t="s">
        <v>126</v>
      </c>
      <c r="E24" s="108">
        <v>1791437</v>
      </c>
      <c r="F24" s="103">
        <v>1791437</v>
      </c>
      <c r="G24" s="103">
        <v>1249694</v>
      </c>
      <c r="H24" s="103">
        <v>67945</v>
      </c>
      <c r="I24" s="103">
        <v>0</v>
      </c>
      <c r="J24" s="108">
        <v>0</v>
      </c>
      <c r="K24" s="103">
        <v>0</v>
      </c>
      <c r="L24" s="103">
        <v>0</v>
      </c>
      <c r="M24" s="103">
        <v>0</v>
      </c>
      <c r="N24" s="103">
        <v>0</v>
      </c>
      <c r="O24" s="103">
        <v>0</v>
      </c>
      <c r="P24" s="108">
        <v>1791437</v>
      </c>
    </row>
    <row r="25" spans="1:16" ht="15.75">
      <c r="A25" s="75" t="s">
        <v>191</v>
      </c>
      <c r="B25" s="75" t="s">
        <v>58</v>
      </c>
      <c r="C25" s="78" t="s">
        <v>103</v>
      </c>
      <c r="D25" s="78" t="s">
        <v>127</v>
      </c>
      <c r="E25" s="108">
        <v>48117000</v>
      </c>
      <c r="F25" s="103">
        <v>48117000</v>
      </c>
      <c r="G25" s="103">
        <v>32287711</v>
      </c>
      <c r="H25" s="103">
        <v>4357520</v>
      </c>
      <c r="I25" s="103">
        <v>0</v>
      </c>
      <c r="J25" s="108">
        <v>4198400</v>
      </c>
      <c r="K25" s="103">
        <v>0</v>
      </c>
      <c r="L25" s="103">
        <v>4175700</v>
      </c>
      <c r="M25" s="103">
        <v>0</v>
      </c>
      <c r="N25" s="103">
        <v>0</v>
      </c>
      <c r="O25" s="103">
        <v>22700</v>
      </c>
      <c r="P25" s="108">
        <v>52315400</v>
      </c>
    </row>
    <row r="26" spans="1:16" ht="71.25" customHeight="1">
      <c r="A26" s="75" t="s">
        <v>192</v>
      </c>
      <c r="B26" s="75" t="s">
        <v>59</v>
      </c>
      <c r="C26" s="78" t="s">
        <v>104</v>
      </c>
      <c r="D26" s="78" t="s">
        <v>412</v>
      </c>
      <c r="E26" s="108">
        <v>112445178</v>
      </c>
      <c r="F26" s="103">
        <v>112445178</v>
      </c>
      <c r="G26" s="103">
        <v>77220103</v>
      </c>
      <c r="H26" s="103">
        <v>7254245</v>
      </c>
      <c r="I26" s="103">
        <v>0</v>
      </c>
      <c r="J26" s="108">
        <v>2988806</v>
      </c>
      <c r="K26" s="103">
        <v>589499</v>
      </c>
      <c r="L26" s="103">
        <v>515114</v>
      </c>
      <c r="M26" s="103">
        <v>0</v>
      </c>
      <c r="N26" s="103">
        <v>0</v>
      </c>
      <c r="O26" s="103">
        <v>2473692</v>
      </c>
      <c r="P26" s="108">
        <v>115433984</v>
      </c>
    </row>
    <row r="27" spans="1:16" ht="56.25" customHeight="1">
      <c r="A27" s="75" t="s">
        <v>193</v>
      </c>
      <c r="B27" s="75" t="s">
        <v>13</v>
      </c>
      <c r="C27" s="78" t="s">
        <v>105</v>
      </c>
      <c r="D27" s="78" t="s">
        <v>413</v>
      </c>
      <c r="E27" s="108">
        <v>7989457</v>
      </c>
      <c r="F27" s="103">
        <v>7989457</v>
      </c>
      <c r="G27" s="103">
        <v>5933420</v>
      </c>
      <c r="H27" s="103">
        <v>543365</v>
      </c>
      <c r="I27" s="103">
        <v>0</v>
      </c>
      <c r="J27" s="108">
        <v>0</v>
      </c>
      <c r="K27" s="103">
        <v>0</v>
      </c>
      <c r="L27" s="103">
        <v>0</v>
      </c>
      <c r="M27" s="103">
        <v>0</v>
      </c>
      <c r="N27" s="103">
        <v>0</v>
      </c>
      <c r="O27" s="103">
        <v>0</v>
      </c>
      <c r="P27" s="108">
        <v>7989457</v>
      </c>
    </row>
    <row r="28" spans="1:16" ht="42.75" customHeight="1">
      <c r="A28" s="75" t="s">
        <v>194</v>
      </c>
      <c r="B28" s="75" t="s">
        <v>128</v>
      </c>
      <c r="C28" s="78" t="s">
        <v>106</v>
      </c>
      <c r="D28" s="78" t="s">
        <v>129</v>
      </c>
      <c r="E28" s="108">
        <v>182800</v>
      </c>
      <c r="F28" s="103">
        <v>182800</v>
      </c>
      <c r="G28" s="103">
        <v>0</v>
      </c>
      <c r="H28" s="103">
        <v>0</v>
      </c>
      <c r="I28" s="103">
        <v>0</v>
      </c>
      <c r="J28" s="108">
        <v>0</v>
      </c>
      <c r="K28" s="103">
        <v>0</v>
      </c>
      <c r="L28" s="103">
        <v>0</v>
      </c>
      <c r="M28" s="103">
        <v>0</v>
      </c>
      <c r="N28" s="103">
        <v>0</v>
      </c>
      <c r="O28" s="103">
        <v>0</v>
      </c>
      <c r="P28" s="108">
        <v>182800</v>
      </c>
    </row>
    <row r="29" spans="1:16" ht="27" customHeight="1">
      <c r="A29" s="75" t="s">
        <v>195</v>
      </c>
      <c r="B29" s="75" t="s">
        <v>91</v>
      </c>
      <c r="C29" s="78" t="s">
        <v>55</v>
      </c>
      <c r="D29" s="78" t="s">
        <v>414</v>
      </c>
      <c r="E29" s="108">
        <v>1277000</v>
      </c>
      <c r="F29" s="103">
        <v>1277000</v>
      </c>
      <c r="G29" s="103">
        <v>811900</v>
      </c>
      <c r="H29" s="103">
        <v>71180</v>
      </c>
      <c r="I29" s="103">
        <v>0</v>
      </c>
      <c r="J29" s="108">
        <v>69000</v>
      </c>
      <c r="K29" s="103">
        <v>69000</v>
      </c>
      <c r="L29" s="103">
        <v>0</v>
      </c>
      <c r="M29" s="103">
        <v>0</v>
      </c>
      <c r="N29" s="103">
        <v>0</v>
      </c>
      <c r="O29" s="103">
        <v>69000</v>
      </c>
      <c r="P29" s="108">
        <v>1346000</v>
      </c>
    </row>
    <row r="30" spans="1:16" ht="24.75" customHeight="1">
      <c r="A30" s="75" t="s">
        <v>196</v>
      </c>
      <c r="B30" s="75" t="s">
        <v>197</v>
      </c>
      <c r="C30" s="78" t="s">
        <v>55</v>
      </c>
      <c r="D30" s="78" t="s">
        <v>198</v>
      </c>
      <c r="E30" s="108">
        <v>3745840</v>
      </c>
      <c r="F30" s="103">
        <v>3745840</v>
      </c>
      <c r="G30" s="103">
        <v>2837295</v>
      </c>
      <c r="H30" s="103">
        <v>94090</v>
      </c>
      <c r="I30" s="103">
        <v>0</v>
      </c>
      <c r="J30" s="108">
        <v>0</v>
      </c>
      <c r="K30" s="103">
        <v>0</v>
      </c>
      <c r="L30" s="103">
        <v>0</v>
      </c>
      <c r="M30" s="103">
        <v>0</v>
      </c>
      <c r="N30" s="103">
        <v>0</v>
      </c>
      <c r="O30" s="103">
        <v>0</v>
      </c>
      <c r="P30" s="108">
        <v>3745840</v>
      </c>
    </row>
    <row r="31" spans="1:16" ht="21" customHeight="1">
      <c r="A31" s="75" t="s">
        <v>199</v>
      </c>
      <c r="B31" s="75" t="s">
        <v>200</v>
      </c>
      <c r="C31" s="78" t="s">
        <v>55</v>
      </c>
      <c r="D31" s="78" t="s">
        <v>201</v>
      </c>
      <c r="E31" s="108">
        <v>54300</v>
      </c>
      <c r="F31" s="103">
        <v>54300</v>
      </c>
      <c r="G31" s="103">
        <v>0</v>
      </c>
      <c r="H31" s="103">
        <v>0</v>
      </c>
      <c r="I31" s="103">
        <v>0</v>
      </c>
      <c r="J31" s="108">
        <v>0</v>
      </c>
      <c r="K31" s="103">
        <v>0</v>
      </c>
      <c r="L31" s="103">
        <v>0</v>
      </c>
      <c r="M31" s="103">
        <v>0</v>
      </c>
      <c r="N31" s="103">
        <v>0</v>
      </c>
      <c r="O31" s="103">
        <v>0</v>
      </c>
      <c r="P31" s="108">
        <v>54300</v>
      </c>
    </row>
    <row r="32" spans="1:16" ht="27" customHeight="1">
      <c r="A32" s="75" t="s">
        <v>323</v>
      </c>
      <c r="B32" s="75" t="s">
        <v>324</v>
      </c>
      <c r="C32" s="78" t="s">
        <v>55</v>
      </c>
      <c r="D32" s="78" t="s">
        <v>325</v>
      </c>
      <c r="E32" s="108">
        <v>1291116</v>
      </c>
      <c r="F32" s="103">
        <v>1291116</v>
      </c>
      <c r="G32" s="103">
        <v>997781</v>
      </c>
      <c r="H32" s="103">
        <v>35923</v>
      </c>
      <c r="I32" s="103">
        <v>0</v>
      </c>
      <c r="J32" s="108">
        <v>0</v>
      </c>
      <c r="K32" s="103">
        <v>0</v>
      </c>
      <c r="L32" s="103">
        <v>0</v>
      </c>
      <c r="M32" s="103">
        <v>0</v>
      </c>
      <c r="N32" s="103">
        <v>0</v>
      </c>
      <c r="O32" s="103">
        <v>0</v>
      </c>
      <c r="P32" s="108">
        <v>1291116</v>
      </c>
    </row>
    <row r="33" spans="1:16" ht="15.75">
      <c r="A33" s="75" t="s">
        <v>399</v>
      </c>
      <c r="B33" s="75" t="s">
        <v>415</v>
      </c>
      <c r="C33" s="78" t="s">
        <v>102</v>
      </c>
      <c r="D33" s="78" t="s">
        <v>400</v>
      </c>
      <c r="E33" s="108">
        <v>0</v>
      </c>
      <c r="F33" s="103">
        <v>0</v>
      </c>
      <c r="G33" s="103">
        <v>0</v>
      </c>
      <c r="H33" s="103">
        <v>0</v>
      </c>
      <c r="I33" s="103">
        <v>0</v>
      </c>
      <c r="J33" s="108">
        <v>1210320</v>
      </c>
      <c r="K33" s="103">
        <v>1210320</v>
      </c>
      <c r="L33" s="103">
        <v>0</v>
      </c>
      <c r="M33" s="103">
        <v>0</v>
      </c>
      <c r="N33" s="103">
        <v>0</v>
      </c>
      <c r="O33" s="103">
        <v>1210320</v>
      </c>
      <c r="P33" s="108">
        <v>1210320</v>
      </c>
    </row>
    <row r="34" spans="1:16" ht="31.5">
      <c r="A34" s="34" t="s">
        <v>202</v>
      </c>
      <c r="B34" s="26"/>
      <c r="C34" s="67"/>
      <c r="D34" s="77" t="s">
        <v>56</v>
      </c>
      <c r="E34" s="66">
        <v>39629169.19</v>
      </c>
      <c r="F34" s="67">
        <v>39601199.19</v>
      </c>
      <c r="G34" s="67">
        <v>1640440</v>
      </c>
      <c r="H34" s="67">
        <v>29747</v>
      </c>
      <c r="I34" s="67">
        <v>27970</v>
      </c>
      <c r="J34" s="66">
        <v>14304677</v>
      </c>
      <c r="K34" s="67">
        <v>5561761</v>
      </c>
      <c r="L34" s="67">
        <v>24000</v>
      </c>
      <c r="M34" s="67">
        <v>0</v>
      </c>
      <c r="N34" s="67">
        <v>0</v>
      </c>
      <c r="O34" s="67">
        <v>14280677</v>
      </c>
      <c r="P34" s="66">
        <v>53933846.19</v>
      </c>
    </row>
    <row r="35" spans="1:16" ht="31.5">
      <c r="A35" s="34" t="s">
        <v>203</v>
      </c>
      <c r="B35" s="26"/>
      <c r="C35" s="67"/>
      <c r="D35" s="77" t="s">
        <v>56</v>
      </c>
      <c r="E35" s="66">
        <v>39629169.19</v>
      </c>
      <c r="F35" s="67">
        <v>39601199.19</v>
      </c>
      <c r="G35" s="67">
        <v>1640440</v>
      </c>
      <c r="H35" s="67">
        <v>29747</v>
      </c>
      <c r="I35" s="67">
        <v>27970</v>
      </c>
      <c r="J35" s="66">
        <v>14304677</v>
      </c>
      <c r="K35" s="67">
        <v>5561761</v>
      </c>
      <c r="L35" s="67">
        <v>24000</v>
      </c>
      <c r="M35" s="67">
        <v>0</v>
      </c>
      <c r="N35" s="67">
        <v>0</v>
      </c>
      <c r="O35" s="67">
        <v>14280677</v>
      </c>
      <c r="P35" s="66">
        <v>53933846.19</v>
      </c>
    </row>
    <row r="36" spans="1:16" ht="47.25">
      <c r="A36" s="75" t="s">
        <v>204</v>
      </c>
      <c r="B36" s="75" t="s">
        <v>125</v>
      </c>
      <c r="C36" s="78" t="s">
        <v>101</v>
      </c>
      <c r="D36" s="78" t="s">
        <v>126</v>
      </c>
      <c r="E36" s="108">
        <v>1661078</v>
      </c>
      <c r="F36" s="103">
        <v>1661078</v>
      </c>
      <c r="G36" s="103">
        <v>1246653</v>
      </c>
      <c r="H36" s="103">
        <v>17110</v>
      </c>
      <c r="I36" s="103">
        <v>0</v>
      </c>
      <c r="J36" s="108">
        <v>0</v>
      </c>
      <c r="K36" s="103">
        <v>0</v>
      </c>
      <c r="L36" s="103">
        <v>0</v>
      </c>
      <c r="M36" s="103">
        <v>0</v>
      </c>
      <c r="N36" s="103">
        <v>0</v>
      </c>
      <c r="O36" s="103">
        <v>0</v>
      </c>
      <c r="P36" s="108">
        <v>1661078</v>
      </c>
    </row>
    <row r="37" spans="1:16" ht="31.5">
      <c r="A37" s="75" t="s">
        <v>205</v>
      </c>
      <c r="B37" s="75" t="s">
        <v>128</v>
      </c>
      <c r="C37" s="78" t="s">
        <v>106</v>
      </c>
      <c r="D37" s="78" t="s">
        <v>129</v>
      </c>
      <c r="E37" s="108">
        <v>39720</v>
      </c>
      <c r="F37" s="103">
        <v>39720</v>
      </c>
      <c r="G37" s="103">
        <v>0</v>
      </c>
      <c r="H37" s="103">
        <v>0</v>
      </c>
      <c r="I37" s="103">
        <v>0</v>
      </c>
      <c r="J37" s="108">
        <v>0</v>
      </c>
      <c r="K37" s="103">
        <v>0</v>
      </c>
      <c r="L37" s="103">
        <v>0</v>
      </c>
      <c r="M37" s="103">
        <v>0</v>
      </c>
      <c r="N37" s="103">
        <v>0</v>
      </c>
      <c r="O37" s="103">
        <v>0</v>
      </c>
      <c r="P37" s="108">
        <v>39720</v>
      </c>
    </row>
    <row r="38" spans="1:16" ht="31.5">
      <c r="A38" s="75" t="s">
        <v>206</v>
      </c>
      <c r="B38" s="75" t="s">
        <v>92</v>
      </c>
      <c r="C38" s="78" t="s">
        <v>108</v>
      </c>
      <c r="D38" s="78" t="s">
        <v>130</v>
      </c>
      <c r="E38" s="108">
        <v>29657019.04</v>
      </c>
      <c r="F38" s="103">
        <v>29657019.04</v>
      </c>
      <c r="G38" s="103">
        <v>0</v>
      </c>
      <c r="H38" s="103">
        <v>0</v>
      </c>
      <c r="I38" s="103">
        <v>0</v>
      </c>
      <c r="J38" s="108">
        <v>1230063</v>
      </c>
      <c r="K38" s="103">
        <v>1206063</v>
      </c>
      <c r="L38" s="103">
        <v>24000</v>
      </c>
      <c r="M38" s="103">
        <v>0</v>
      </c>
      <c r="N38" s="103">
        <v>0</v>
      </c>
      <c r="O38" s="103">
        <v>1206063</v>
      </c>
      <c r="P38" s="108">
        <v>30887082.04</v>
      </c>
    </row>
    <row r="39" spans="1:16" ht="38.25" customHeight="1">
      <c r="A39" s="75" t="s">
        <v>207</v>
      </c>
      <c r="B39" s="75" t="s">
        <v>131</v>
      </c>
      <c r="C39" s="78" t="s">
        <v>208</v>
      </c>
      <c r="D39" s="78" t="s">
        <v>132</v>
      </c>
      <c r="E39" s="108">
        <v>1448504</v>
      </c>
      <c r="F39" s="103">
        <v>1448504</v>
      </c>
      <c r="G39" s="103">
        <v>0</v>
      </c>
      <c r="H39" s="103">
        <v>0</v>
      </c>
      <c r="I39" s="103">
        <v>0</v>
      </c>
      <c r="J39" s="108">
        <v>0</v>
      </c>
      <c r="K39" s="103">
        <v>0</v>
      </c>
      <c r="L39" s="103">
        <v>0</v>
      </c>
      <c r="M39" s="103">
        <v>0</v>
      </c>
      <c r="N39" s="103">
        <v>0</v>
      </c>
      <c r="O39" s="103">
        <v>0</v>
      </c>
      <c r="P39" s="108">
        <v>1448504</v>
      </c>
    </row>
    <row r="40" spans="1:16" ht="31.5">
      <c r="A40" s="75" t="s">
        <v>209</v>
      </c>
      <c r="B40" s="75" t="s">
        <v>133</v>
      </c>
      <c r="C40" s="78" t="s">
        <v>109</v>
      </c>
      <c r="D40" s="78" t="s">
        <v>12</v>
      </c>
      <c r="E40" s="108">
        <v>403820</v>
      </c>
      <c r="F40" s="103">
        <v>403820</v>
      </c>
      <c r="G40" s="103">
        <v>0</v>
      </c>
      <c r="H40" s="103">
        <v>0</v>
      </c>
      <c r="I40" s="103">
        <v>0</v>
      </c>
      <c r="J40" s="108">
        <v>0</v>
      </c>
      <c r="K40" s="103">
        <v>0</v>
      </c>
      <c r="L40" s="103">
        <v>0</v>
      </c>
      <c r="M40" s="103">
        <v>0</v>
      </c>
      <c r="N40" s="103">
        <v>0</v>
      </c>
      <c r="O40" s="103">
        <v>0</v>
      </c>
      <c r="P40" s="108">
        <v>403820</v>
      </c>
    </row>
    <row r="41" spans="1:16" ht="31.5">
      <c r="A41" s="75" t="s">
        <v>210</v>
      </c>
      <c r="B41" s="75" t="s">
        <v>134</v>
      </c>
      <c r="C41" s="78" t="s">
        <v>109</v>
      </c>
      <c r="D41" s="78" t="s">
        <v>135</v>
      </c>
      <c r="E41" s="108">
        <v>188783</v>
      </c>
      <c r="F41" s="103">
        <v>188783</v>
      </c>
      <c r="G41" s="103">
        <v>0</v>
      </c>
      <c r="H41" s="103">
        <v>0</v>
      </c>
      <c r="I41" s="103">
        <v>0</v>
      </c>
      <c r="J41" s="108">
        <v>0</v>
      </c>
      <c r="K41" s="103">
        <v>0</v>
      </c>
      <c r="L41" s="103">
        <v>0</v>
      </c>
      <c r="M41" s="103">
        <v>0</v>
      </c>
      <c r="N41" s="103">
        <v>0</v>
      </c>
      <c r="O41" s="103">
        <v>0</v>
      </c>
      <c r="P41" s="108">
        <v>188783</v>
      </c>
    </row>
    <row r="42" spans="1:16" ht="31.5">
      <c r="A42" s="75" t="s">
        <v>211</v>
      </c>
      <c r="B42" s="75" t="s">
        <v>136</v>
      </c>
      <c r="C42" s="78" t="s">
        <v>109</v>
      </c>
      <c r="D42" s="78" t="s">
        <v>137</v>
      </c>
      <c r="E42" s="108">
        <v>1930465.15</v>
      </c>
      <c r="F42" s="103">
        <v>1930465.15</v>
      </c>
      <c r="G42" s="103">
        <v>0</v>
      </c>
      <c r="H42" s="103">
        <v>0</v>
      </c>
      <c r="I42" s="103">
        <v>0</v>
      </c>
      <c r="J42" s="108">
        <v>0</v>
      </c>
      <c r="K42" s="103">
        <v>0</v>
      </c>
      <c r="L42" s="103">
        <v>0</v>
      </c>
      <c r="M42" s="103">
        <v>0</v>
      </c>
      <c r="N42" s="103">
        <v>0</v>
      </c>
      <c r="O42" s="103">
        <v>0</v>
      </c>
      <c r="P42" s="108">
        <v>1930465.15</v>
      </c>
    </row>
    <row r="43" spans="1:16" ht="31.5">
      <c r="A43" s="75" t="s">
        <v>212</v>
      </c>
      <c r="B43" s="75" t="s">
        <v>213</v>
      </c>
      <c r="C43" s="78" t="s">
        <v>109</v>
      </c>
      <c r="D43" s="78" t="s">
        <v>214</v>
      </c>
      <c r="E43" s="108">
        <v>515110</v>
      </c>
      <c r="F43" s="103">
        <v>515110</v>
      </c>
      <c r="G43" s="103">
        <v>393787</v>
      </c>
      <c r="H43" s="103">
        <v>12637</v>
      </c>
      <c r="I43" s="103">
        <v>0</v>
      </c>
      <c r="J43" s="108">
        <v>0</v>
      </c>
      <c r="K43" s="103">
        <v>0</v>
      </c>
      <c r="L43" s="103">
        <v>0</v>
      </c>
      <c r="M43" s="103">
        <v>0</v>
      </c>
      <c r="N43" s="103">
        <v>0</v>
      </c>
      <c r="O43" s="103">
        <v>0</v>
      </c>
      <c r="P43" s="108">
        <v>515110</v>
      </c>
    </row>
    <row r="44" spans="1:16" ht="15.75">
      <c r="A44" s="75" t="s">
        <v>215</v>
      </c>
      <c r="B44" s="75" t="s">
        <v>216</v>
      </c>
      <c r="C44" s="78" t="s">
        <v>109</v>
      </c>
      <c r="D44" s="78" t="s">
        <v>217</v>
      </c>
      <c r="E44" s="108">
        <v>3732700</v>
      </c>
      <c r="F44" s="103">
        <v>3732700</v>
      </c>
      <c r="G44" s="103">
        <v>0</v>
      </c>
      <c r="H44" s="103">
        <v>0</v>
      </c>
      <c r="I44" s="103">
        <v>0</v>
      </c>
      <c r="J44" s="108">
        <v>0</v>
      </c>
      <c r="K44" s="103">
        <v>0</v>
      </c>
      <c r="L44" s="103">
        <v>0</v>
      </c>
      <c r="M44" s="103">
        <v>0</v>
      </c>
      <c r="N44" s="103">
        <v>0</v>
      </c>
      <c r="O44" s="103">
        <v>0</v>
      </c>
      <c r="P44" s="108">
        <v>3732700</v>
      </c>
    </row>
    <row r="45" spans="1:16" ht="15.75">
      <c r="A45" s="75" t="s">
        <v>401</v>
      </c>
      <c r="B45" s="75" t="s">
        <v>416</v>
      </c>
      <c r="C45" s="78" t="s">
        <v>102</v>
      </c>
      <c r="D45" s="78" t="s">
        <v>417</v>
      </c>
      <c r="E45" s="108">
        <v>0</v>
      </c>
      <c r="F45" s="103">
        <v>0</v>
      </c>
      <c r="G45" s="103">
        <v>0</v>
      </c>
      <c r="H45" s="103">
        <v>0</v>
      </c>
      <c r="I45" s="103">
        <v>0</v>
      </c>
      <c r="J45" s="108">
        <v>12115631</v>
      </c>
      <c r="K45" s="103">
        <v>4355698</v>
      </c>
      <c r="L45" s="103">
        <v>0</v>
      </c>
      <c r="M45" s="103">
        <v>0</v>
      </c>
      <c r="N45" s="103">
        <v>0</v>
      </c>
      <c r="O45" s="103">
        <v>12115631</v>
      </c>
      <c r="P45" s="108">
        <v>12115631</v>
      </c>
    </row>
    <row r="46" spans="1:16" ht="31.5">
      <c r="A46" s="75" t="s">
        <v>418</v>
      </c>
      <c r="B46" s="75" t="s">
        <v>419</v>
      </c>
      <c r="C46" s="78" t="s">
        <v>146</v>
      </c>
      <c r="D46" s="78" t="s">
        <v>420</v>
      </c>
      <c r="E46" s="108">
        <v>27970</v>
      </c>
      <c r="F46" s="103">
        <v>0</v>
      </c>
      <c r="G46" s="103">
        <v>0</v>
      </c>
      <c r="H46" s="103">
        <v>0</v>
      </c>
      <c r="I46" s="103">
        <v>27970</v>
      </c>
      <c r="J46" s="108">
        <v>958983</v>
      </c>
      <c r="K46" s="103">
        <v>0</v>
      </c>
      <c r="L46" s="103">
        <v>0</v>
      </c>
      <c r="M46" s="103">
        <v>0</v>
      </c>
      <c r="N46" s="103">
        <v>0</v>
      </c>
      <c r="O46" s="103">
        <v>958983</v>
      </c>
      <c r="P46" s="108">
        <v>986953</v>
      </c>
    </row>
    <row r="47" spans="1:16" ht="31.5">
      <c r="A47" s="75" t="s">
        <v>218</v>
      </c>
      <c r="B47" s="75" t="s">
        <v>219</v>
      </c>
      <c r="C47" s="78" t="s">
        <v>146</v>
      </c>
      <c r="D47" s="78" t="s">
        <v>147</v>
      </c>
      <c r="E47" s="108">
        <v>24000</v>
      </c>
      <c r="F47" s="103">
        <v>24000</v>
      </c>
      <c r="G47" s="103">
        <v>0</v>
      </c>
      <c r="H47" s="103">
        <v>0</v>
      </c>
      <c r="I47" s="103">
        <v>0</v>
      </c>
      <c r="J47" s="108">
        <v>0</v>
      </c>
      <c r="K47" s="103">
        <v>0</v>
      </c>
      <c r="L47" s="103">
        <v>0</v>
      </c>
      <c r="M47" s="103">
        <v>0</v>
      </c>
      <c r="N47" s="103">
        <v>0</v>
      </c>
      <c r="O47" s="103">
        <v>0</v>
      </c>
      <c r="P47" s="108">
        <v>24000</v>
      </c>
    </row>
    <row r="48" spans="1:16" ht="48" customHeight="1">
      <c r="A48" s="34" t="s">
        <v>220</v>
      </c>
      <c r="B48" s="26"/>
      <c r="C48" s="67"/>
      <c r="D48" s="77" t="s">
        <v>65</v>
      </c>
      <c r="E48" s="66">
        <v>35370269</v>
      </c>
      <c r="F48" s="67">
        <v>32968323</v>
      </c>
      <c r="G48" s="67">
        <v>17369468</v>
      </c>
      <c r="H48" s="67">
        <v>777496</v>
      </c>
      <c r="I48" s="67">
        <v>2401946</v>
      </c>
      <c r="J48" s="66">
        <v>7395720</v>
      </c>
      <c r="K48" s="67">
        <v>1813312</v>
      </c>
      <c r="L48" s="67">
        <v>332408</v>
      </c>
      <c r="M48" s="67">
        <v>203366</v>
      </c>
      <c r="N48" s="67">
        <v>22000</v>
      </c>
      <c r="O48" s="67">
        <v>7063312</v>
      </c>
      <c r="P48" s="66">
        <v>42765989</v>
      </c>
    </row>
    <row r="49" spans="1:16" s="18" customFormat="1" ht="48" customHeight="1">
      <c r="A49" s="34" t="s">
        <v>221</v>
      </c>
      <c r="B49" s="26"/>
      <c r="C49" s="67"/>
      <c r="D49" s="77" t="s">
        <v>65</v>
      </c>
      <c r="E49" s="66">
        <v>35370269</v>
      </c>
      <c r="F49" s="67">
        <v>32968323</v>
      </c>
      <c r="G49" s="67">
        <v>17369468</v>
      </c>
      <c r="H49" s="67">
        <v>777496</v>
      </c>
      <c r="I49" s="67">
        <v>2401946</v>
      </c>
      <c r="J49" s="66">
        <v>7395720</v>
      </c>
      <c r="K49" s="67">
        <v>1813312</v>
      </c>
      <c r="L49" s="67">
        <v>332408</v>
      </c>
      <c r="M49" s="67">
        <v>203366</v>
      </c>
      <c r="N49" s="67">
        <v>22000</v>
      </c>
      <c r="O49" s="67">
        <v>7063312</v>
      </c>
      <c r="P49" s="66">
        <v>42765989</v>
      </c>
    </row>
    <row r="50" spans="1:16" ht="47.25">
      <c r="A50" s="75" t="s">
        <v>222</v>
      </c>
      <c r="B50" s="75" t="s">
        <v>125</v>
      </c>
      <c r="C50" s="78" t="s">
        <v>101</v>
      </c>
      <c r="D50" s="78" t="s">
        <v>126</v>
      </c>
      <c r="E50" s="108">
        <v>14006490</v>
      </c>
      <c r="F50" s="103">
        <v>14006490</v>
      </c>
      <c r="G50" s="103">
        <v>10579463</v>
      </c>
      <c r="H50" s="103">
        <v>382500</v>
      </c>
      <c r="I50" s="103">
        <v>0</v>
      </c>
      <c r="J50" s="108">
        <v>61100</v>
      </c>
      <c r="K50" s="103">
        <v>60000</v>
      </c>
      <c r="L50" s="103">
        <v>1100</v>
      </c>
      <c r="M50" s="103">
        <v>0</v>
      </c>
      <c r="N50" s="103">
        <v>0</v>
      </c>
      <c r="O50" s="103">
        <v>60000</v>
      </c>
      <c r="P50" s="108">
        <v>14067590</v>
      </c>
    </row>
    <row r="51" spans="1:16" ht="48" customHeight="1">
      <c r="A51" s="75" t="s">
        <v>223</v>
      </c>
      <c r="B51" s="75" t="s">
        <v>93</v>
      </c>
      <c r="C51" s="78" t="s">
        <v>110</v>
      </c>
      <c r="D51" s="78" t="s">
        <v>138</v>
      </c>
      <c r="E51" s="108">
        <v>53000</v>
      </c>
      <c r="F51" s="103">
        <v>53000</v>
      </c>
      <c r="G51" s="103">
        <v>0</v>
      </c>
      <c r="H51" s="103">
        <v>0</v>
      </c>
      <c r="I51" s="103">
        <v>0</v>
      </c>
      <c r="J51" s="108">
        <v>0</v>
      </c>
      <c r="K51" s="103">
        <v>0</v>
      </c>
      <c r="L51" s="103">
        <v>0</v>
      </c>
      <c r="M51" s="103">
        <v>0</v>
      </c>
      <c r="N51" s="103">
        <v>0</v>
      </c>
      <c r="O51" s="103">
        <v>0</v>
      </c>
      <c r="P51" s="108">
        <v>53000</v>
      </c>
    </row>
    <row r="52" spans="1:16" ht="31.5">
      <c r="A52" s="75" t="s">
        <v>224</v>
      </c>
      <c r="B52" s="75" t="s">
        <v>139</v>
      </c>
      <c r="C52" s="78" t="s">
        <v>111</v>
      </c>
      <c r="D52" s="78" t="s">
        <v>140</v>
      </c>
      <c r="E52" s="108">
        <v>63000</v>
      </c>
      <c r="F52" s="103">
        <v>63000</v>
      </c>
      <c r="G52" s="103">
        <v>0</v>
      </c>
      <c r="H52" s="103">
        <v>0</v>
      </c>
      <c r="I52" s="103">
        <v>0</v>
      </c>
      <c r="J52" s="108">
        <v>0</v>
      </c>
      <c r="K52" s="103">
        <v>0</v>
      </c>
      <c r="L52" s="103">
        <v>0</v>
      </c>
      <c r="M52" s="103">
        <v>0</v>
      </c>
      <c r="N52" s="103">
        <v>0</v>
      </c>
      <c r="O52" s="103">
        <v>0</v>
      </c>
      <c r="P52" s="108">
        <v>63000</v>
      </c>
    </row>
    <row r="53" spans="1:16" ht="63" customHeight="1">
      <c r="A53" s="75" t="s">
        <v>225</v>
      </c>
      <c r="B53" s="75" t="s">
        <v>94</v>
      </c>
      <c r="C53" s="78" t="s">
        <v>111</v>
      </c>
      <c r="D53" s="78" t="s">
        <v>87</v>
      </c>
      <c r="E53" s="108">
        <v>1000000</v>
      </c>
      <c r="F53" s="103">
        <v>1000000</v>
      </c>
      <c r="G53" s="103">
        <v>0</v>
      </c>
      <c r="H53" s="103">
        <v>0</v>
      </c>
      <c r="I53" s="103">
        <v>0</v>
      </c>
      <c r="J53" s="108">
        <v>0</v>
      </c>
      <c r="K53" s="103">
        <v>0</v>
      </c>
      <c r="L53" s="103">
        <v>0</v>
      </c>
      <c r="M53" s="103">
        <v>0</v>
      </c>
      <c r="N53" s="103">
        <v>0</v>
      </c>
      <c r="O53" s="103">
        <v>0</v>
      </c>
      <c r="P53" s="108">
        <v>1000000</v>
      </c>
    </row>
    <row r="54" spans="1:16" ht="77.25" customHeight="1">
      <c r="A54" s="75" t="s">
        <v>226</v>
      </c>
      <c r="B54" s="75" t="s">
        <v>95</v>
      </c>
      <c r="C54" s="78" t="s">
        <v>111</v>
      </c>
      <c r="D54" s="78" t="s">
        <v>141</v>
      </c>
      <c r="E54" s="108">
        <v>200000</v>
      </c>
      <c r="F54" s="103">
        <v>200000</v>
      </c>
      <c r="G54" s="103">
        <v>0</v>
      </c>
      <c r="H54" s="103">
        <v>0</v>
      </c>
      <c r="I54" s="103">
        <v>0</v>
      </c>
      <c r="J54" s="108">
        <v>0</v>
      </c>
      <c r="K54" s="103">
        <v>0</v>
      </c>
      <c r="L54" s="103">
        <v>0</v>
      </c>
      <c r="M54" s="103">
        <v>0</v>
      </c>
      <c r="N54" s="103">
        <v>0</v>
      </c>
      <c r="O54" s="103">
        <v>0</v>
      </c>
      <c r="P54" s="108">
        <v>200000</v>
      </c>
    </row>
    <row r="55" spans="1:16" ht="31.5">
      <c r="A55" s="75" t="s">
        <v>227</v>
      </c>
      <c r="B55" s="75" t="s">
        <v>142</v>
      </c>
      <c r="C55" s="78" t="s">
        <v>111</v>
      </c>
      <c r="D55" s="78" t="s">
        <v>88</v>
      </c>
      <c r="E55" s="108">
        <v>3598054</v>
      </c>
      <c r="F55" s="103">
        <v>3598054</v>
      </c>
      <c r="G55" s="103">
        <v>0</v>
      </c>
      <c r="H55" s="103">
        <v>0</v>
      </c>
      <c r="I55" s="103">
        <v>0</v>
      </c>
      <c r="J55" s="108">
        <v>0</v>
      </c>
      <c r="K55" s="103">
        <v>0</v>
      </c>
      <c r="L55" s="103">
        <v>0</v>
      </c>
      <c r="M55" s="103">
        <v>0</v>
      </c>
      <c r="N55" s="103">
        <v>0</v>
      </c>
      <c r="O55" s="103">
        <v>0</v>
      </c>
      <c r="P55" s="108">
        <v>3598054</v>
      </c>
    </row>
    <row r="56" spans="1:16" ht="31.5">
      <c r="A56" s="75" t="s">
        <v>228</v>
      </c>
      <c r="B56" s="75" t="s">
        <v>229</v>
      </c>
      <c r="C56" s="78" t="s">
        <v>111</v>
      </c>
      <c r="D56" s="78" t="s">
        <v>230</v>
      </c>
      <c r="E56" s="108">
        <v>71300</v>
      </c>
      <c r="F56" s="103">
        <v>71300</v>
      </c>
      <c r="G56" s="103">
        <v>0</v>
      </c>
      <c r="H56" s="103">
        <v>0</v>
      </c>
      <c r="I56" s="103">
        <v>0</v>
      </c>
      <c r="J56" s="108">
        <v>0</v>
      </c>
      <c r="K56" s="103">
        <v>0</v>
      </c>
      <c r="L56" s="103">
        <v>0</v>
      </c>
      <c r="M56" s="103">
        <v>0</v>
      </c>
      <c r="N56" s="103">
        <v>0</v>
      </c>
      <c r="O56" s="103">
        <v>0</v>
      </c>
      <c r="P56" s="108">
        <v>71300</v>
      </c>
    </row>
    <row r="57" spans="1:16" ht="60" customHeight="1">
      <c r="A57" s="75" t="s">
        <v>326</v>
      </c>
      <c r="B57" s="75" t="s">
        <v>327</v>
      </c>
      <c r="C57" s="78" t="s">
        <v>110</v>
      </c>
      <c r="D57" s="78" t="s">
        <v>328</v>
      </c>
      <c r="E57" s="108">
        <v>30121</v>
      </c>
      <c r="F57" s="103">
        <v>30121</v>
      </c>
      <c r="G57" s="103">
        <v>0</v>
      </c>
      <c r="H57" s="103">
        <v>0</v>
      </c>
      <c r="I57" s="103">
        <v>0</v>
      </c>
      <c r="J57" s="108">
        <v>0</v>
      </c>
      <c r="K57" s="103">
        <v>0</v>
      </c>
      <c r="L57" s="103">
        <v>0</v>
      </c>
      <c r="M57" s="103">
        <v>0</v>
      </c>
      <c r="N57" s="103">
        <v>0</v>
      </c>
      <c r="O57" s="103">
        <v>0</v>
      </c>
      <c r="P57" s="108">
        <v>30121</v>
      </c>
    </row>
    <row r="58" spans="1:16" ht="30.75" customHeight="1">
      <c r="A58" s="75" t="s">
        <v>231</v>
      </c>
      <c r="B58" s="75" t="s">
        <v>113</v>
      </c>
      <c r="C58" s="78" t="s">
        <v>59</v>
      </c>
      <c r="D58" s="78" t="s">
        <v>143</v>
      </c>
      <c r="E58" s="108">
        <v>3952841</v>
      </c>
      <c r="F58" s="103">
        <v>3952841</v>
      </c>
      <c r="G58" s="103">
        <v>3053597</v>
      </c>
      <c r="H58" s="103">
        <v>74081</v>
      </c>
      <c r="I58" s="103">
        <v>0</v>
      </c>
      <c r="J58" s="108">
        <v>55136</v>
      </c>
      <c r="K58" s="103">
        <v>44836</v>
      </c>
      <c r="L58" s="103">
        <v>10300</v>
      </c>
      <c r="M58" s="103">
        <v>5000</v>
      </c>
      <c r="N58" s="103">
        <v>0</v>
      </c>
      <c r="O58" s="103">
        <v>44836</v>
      </c>
      <c r="P58" s="108">
        <v>4007977</v>
      </c>
    </row>
    <row r="59" spans="1:16" ht="31.5">
      <c r="A59" s="75" t="s">
        <v>232</v>
      </c>
      <c r="B59" s="75" t="s">
        <v>114</v>
      </c>
      <c r="C59" s="78" t="s">
        <v>58</v>
      </c>
      <c r="D59" s="78" t="s">
        <v>233</v>
      </c>
      <c r="E59" s="108">
        <v>2254983</v>
      </c>
      <c r="F59" s="103">
        <v>2254983</v>
      </c>
      <c r="G59" s="103">
        <v>1484362</v>
      </c>
      <c r="H59" s="103">
        <v>227398</v>
      </c>
      <c r="I59" s="103">
        <v>0</v>
      </c>
      <c r="J59" s="108">
        <v>544041</v>
      </c>
      <c r="K59" s="103">
        <v>223033</v>
      </c>
      <c r="L59" s="103">
        <v>321008</v>
      </c>
      <c r="M59" s="103">
        <v>198366</v>
      </c>
      <c r="N59" s="103">
        <v>22000</v>
      </c>
      <c r="O59" s="103">
        <v>223033</v>
      </c>
      <c r="P59" s="108">
        <v>2799024</v>
      </c>
    </row>
    <row r="60" spans="1:16" s="18" customFormat="1" ht="82.5" customHeight="1">
      <c r="A60" s="75" t="s">
        <v>234</v>
      </c>
      <c r="B60" s="75" t="s">
        <v>144</v>
      </c>
      <c r="C60" s="78" t="s">
        <v>112</v>
      </c>
      <c r="D60" s="78" t="s">
        <v>145</v>
      </c>
      <c r="E60" s="108">
        <v>747193</v>
      </c>
      <c r="F60" s="103">
        <v>747193</v>
      </c>
      <c r="G60" s="103">
        <v>592767</v>
      </c>
      <c r="H60" s="103">
        <v>7456</v>
      </c>
      <c r="I60" s="103">
        <v>0</v>
      </c>
      <c r="J60" s="108">
        <v>0</v>
      </c>
      <c r="K60" s="103">
        <v>0</v>
      </c>
      <c r="L60" s="103">
        <v>0</v>
      </c>
      <c r="M60" s="103">
        <v>0</v>
      </c>
      <c r="N60" s="103">
        <v>0</v>
      </c>
      <c r="O60" s="103">
        <v>0</v>
      </c>
      <c r="P60" s="108">
        <v>747193</v>
      </c>
    </row>
    <row r="61" spans="1:16" ht="70.5" customHeight="1">
      <c r="A61" s="75" t="s">
        <v>235</v>
      </c>
      <c r="B61" s="75" t="s">
        <v>236</v>
      </c>
      <c r="C61" s="78" t="s">
        <v>112</v>
      </c>
      <c r="D61" s="78" t="s">
        <v>237</v>
      </c>
      <c r="E61" s="108">
        <v>10000</v>
      </c>
      <c r="F61" s="103">
        <v>10000</v>
      </c>
      <c r="G61" s="103">
        <v>0</v>
      </c>
      <c r="H61" s="103">
        <v>0</v>
      </c>
      <c r="I61" s="103">
        <v>0</v>
      </c>
      <c r="J61" s="108">
        <v>0</v>
      </c>
      <c r="K61" s="103">
        <v>0</v>
      </c>
      <c r="L61" s="103">
        <v>0</v>
      </c>
      <c r="M61" s="103">
        <v>0</v>
      </c>
      <c r="N61" s="103">
        <v>0</v>
      </c>
      <c r="O61" s="103">
        <v>0</v>
      </c>
      <c r="P61" s="108">
        <v>10000</v>
      </c>
    </row>
    <row r="62" spans="1:16" ht="32.25" customHeight="1">
      <c r="A62" s="75" t="s">
        <v>329</v>
      </c>
      <c r="B62" s="75" t="s">
        <v>258</v>
      </c>
      <c r="C62" s="78" t="s">
        <v>112</v>
      </c>
      <c r="D62" s="78" t="s">
        <v>259</v>
      </c>
      <c r="E62" s="108">
        <v>729148</v>
      </c>
      <c r="F62" s="103">
        <v>729148</v>
      </c>
      <c r="G62" s="103">
        <v>0</v>
      </c>
      <c r="H62" s="103">
        <v>0</v>
      </c>
      <c r="I62" s="103">
        <v>0</v>
      </c>
      <c r="J62" s="108">
        <v>0</v>
      </c>
      <c r="K62" s="103">
        <v>0</v>
      </c>
      <c r="L62" s="103">
        <v>0</v>
      </c>
      <c r="M62" s="103">
        <v>0</v>
      </c>
      <c r="N62" s="103">
        <v>0</v>
      </c>
      <c r="O62" s="103">
        <v>0</v>
      </c>
      <c r="P62" s="108">
        <v>729148</v>
      </c>
    </row>
    <row r="63" spans="1:16" ht="74.25" customHeight="1">
      <c r="A63" s="75" t="s">
        <v>238</v>
      </c>
      <c r="B63" s="75" t="s">
        <v>239</v>
      </c>
      <c r="C63" s="78" t="s">
        <v>58</v>
      </c>
      <c r="D63" s="78" t="s">
        <v>240</v>
      </c>
      <c r="E63" s="108">
        <v>859900</v>
      </c>
      <c r="F63" s="103">
        <v>859900</v>
      </c>
      <c r="G63" s="103">
        <v>0</v>
      </c>
      <c r="H63" s="103">
        <v>0</v>
      </c>
      <c r="I63" s="103">
        <v>0</v>
      </c>
      <c r="J63" s="108">
        <v>0</v>
      </c>
      <c r="K63" s="103">
        <v>0</v>
      </c>
      <c r="L63" s="103">
        <v>0</v>
      </c>
      <c r="M63" s="103">
        <v>0</v>
      </c>
      <c r="N63" s="103">
        <v>0</v>
      </c>
      <c r="O63" s="103">
        <v>0</v>
      </c>
      <c r="P63" s="108">
        <v>859900</v>
      </c>
    </row>
    <row r="64" spans="1:16" ht="47.25">
      <c r="A64" s="75" t="s">
        <v>330</v>
      </c>
      <c r="B64" s="75" t="s">
        <v>331</v>
      </c>
      <c r="C64" s="78" t="s">
        <v>58</v>
      </c>
      <c r="D64" s="78" t="s">
        <v>332</v>
      </c>
      <c r="E64" s="108">
        <v>20459</v>
      </c>
      <c r="F64" s="103">
        <v>20459</v>
      </c>
      <c r="G64" s="103">
        <v>0</v>
      </c>
      <c r="H64" s="103">
        <v>0</v>
      </c>
      <c r="I64" s="103">
        <v>0</v>
      </c>
      <c r="J64" s="108">
        <v>0</v>
      </c>
      <c r="K64" s="103">
        <v>0</v>
      </c>
      <c r="L64" s="103">
        <v>0</v>
      </c>
      <c r="M64" s="103">
        <v>0</v>
      </c>
      <c r="N64" s="103">
        <v>0</v>
      </c>
      <c r="O64" s="103">
        <v>0</v>
      </c>
      <c r="P64" s="108">
        <v>20459</v>
      </c>
    </row>
    <row r="65" spans="1:16" ht="15.75">
      <c r="A65" s="75" t="s">
        <v>333</v>
      </c>
      <c r="B65" s="75" t="s">
        <v>334</v>
      </c>
      <c r="C65" s="78" t="s">
        <v>58</v>
      </c>
      <c r="D65" s="78" t="s">
        <v>335</v>
      </c>
      <c r="E65" s="108">
        <v>200</v>
      </c>
      <c r="F65" s="103">
        <v>200</v>
      </c>
      <c r="G65" s="103">
        <v>0</v>
      </c>
      <c r="H65" s="103">
        <v>0</v>
      </c>
      <c r="I65" s="103">
        <v>0</v>
      </c>
      <c r="J65" s="108">
        <v>0</v>
      </c>
      <c r="K65" s="103">
        <v>0</v>
      </c>
      <c r="L65" s="103">
        <v>0</v>
      </c>
      <c r="M65" s="103">
        <v>0</v>
      </c>
      <c r="N65" s="103">
        <v>0</v>
      </c>
      <c r="O65" s="103">
        <v>0</v>
      </c>
      <c r="P65" s="108">
        <v>200</v>
      </c>
    </row>
    <row r="66" spans="1:16" s="18" customFormat="1" ht="63">
      <c r="A66" s="75" t="s">
        <v>241</v>
      </c>
      <c r="B66" s="75" t="s">
        <v>242</v>
      </c>
      <c r="C66" s="78" t="s">
        <v>57</v>
      </c>
      <c r="D66" s="78" t="s">
        <v>243</v>
      </c>
      <c r="E66" s="108">
        <v>21784</v>
      </c>
      <c r="F66" s="103">
        <v>21784</v>
      </c>
      <c r="G66" s="103">
        <v>0</v>
      </c>
      <c r="H66" s="103">
        <v>0</v>
      </c>
      <c r="I66" s="103">
        <v>0</v>
      </c>
      <c r="J66" s="108">
        <v>0</v>
      </c>
      <c r="K66" s="103">
        <v>0</v>
      </c>
      <c r="L66" s="103">
        <v>0</v>
      </c>
      <c r="M66" s="103">
        <v>0</v>
      </c>
      <c r="N66" s="103">
        <v>0</v>
      </c>
      <c r="O66" s="103">
        <v>0</v>
      </c>
      <c r="P66" s="108">
        <v>21784</v>
      </c>
    </row>
    <row r="67" spans="1:16" ht="31.5">
      <c r="A67" s="75" t="s">
        <v>244</v>
      </c>
      <c r="B67" s="75" t="s">
        <v>245</v>
      </c>
      <c r="C67" s="78" t="s">
        <v>13</v>
      </c>
      <c r="D67" s="78" t="s">
        <v>246</v>
      </c>
      <c r="E67" s="108">
        <v>2357532</v>
      </c>
      <c r="F67" s="103">
        <v>2357532</v>
      </c>
      <c r="G67" s="103">
        <v>1659279</v>
      </c>
      <c r="H67" s="103">
        <v>86061</v>
      </c>
      <c r="I67" s="103">
        <v>0</v>
      </c>
      <c r="J67" s="108">
        <v>35767</v>
      </c>
      <c r="K67" s="103">
        <v>35767</v>
      </c>
      <c r="L67" s="103">
        <v>0</v>
      </c>
      <c r="M67" s="103">
        <v>0</v>
      </c>
      <c r="N67" s="103">
        <v>0</v>
      </c>
      <c r="O67" s="103">
        <v>35767</v>
      </c>
      <c r="P67" s="108">
        <v>2393299</v>
      </c>
    </row>
    <row r="68" spans="1:16" ht="60" customHeight="1">
      <c r="A68" s="75" t="s">
        <v>247</v>
      </c>
      <c r="B68" s="75" t="s">
        <v>248</v>
      </c>
      <c r="C68" s="78" t="s">
        <v>13</v>
      </c>
      <c r="D68" s="78" t="s">
        <v>249</v>
      </c>
      <c r="E68" s="108">
        <v>2992318</v>
      </c>
      <c r="F68" s="103">
        <v>2992318</v>
      </c>
      <c r="G68" s="103">
        <v>0</v>
      </c>
      <c r="H68" s="103">
        <v>0</v>
      </c>
      <c r="I68" s="103">
        <v>0</v>
      </c>
      <c r="J68" s="108">
        <v>0</v>
      </c>
      <c r="K68" s="103">
        <v>0</v>
      </c>
      <c r="L68" s="103">
        <v>0</v>
      </c>
      <c r="M68" s="103">
        <v>0</v>
      </c>
      <c r="N68" s="103">
        <v>0</v>
      </c>
      <c r="O68" s="103">
        <v>0</v>
      </c>
      <c r="P68" s="108">
        <v>2992318</v>
      </c>
    </row>
    <row r="69" spans="1:16" ht="47.25">
      <c r="A69" s="75" t="s">
        <v>421</v>
      </c>
      <c r="B69" s="75" t="s">
        <v>163</v>
      </c>
      <c r="C69" s="78" t="s">
        <v>11</v>
      </c>
      <c r="D69" s="78" t="s">
        <v>164</v>
      </c>
      <c r="E69" s="108">
        <v>2401946</v>
      </c>
      <c r="F69" s="103">
        <v>0</v>
      </c>
      <c r="G69" s="103">
        <v>0</v>
      </c>
      <c r="H69" s="103">
        <v>0</v>
      </c>
      <c r="I69" s="103">
        <v>2401946</v>
      </c>
      <c r="J69" s="108">
        <v>0</v>
      </c>
      <c r="K69" s="103">
        <v>0</v>
      </c>
      <c r="L69" s="103">
        <v>0</v>
      </c>
      <c r="M69" s="103">
        <v>0</v>
      </c>
      <c r="N69" s="103">
        <v>0</v>
      </c>
      <c r="O69" s="103">
        <v>0</v>
      </c>
      <c r="P69" s="108">
        <v>2401946</v>
      </c>
    </row>
    <row r="70" spans="1:16" ht="84" customHeight="1">
      <c r="A70" s="75" t="s">
        <v>403</v>
      </c>
      <c r="B70" s="75" t="s">
        <v>422</v>
      </c>
      <c r="C70" s="78" t="s">
        <v>102</v>
      </c>
      <c r="D70" s="78" t="s">
        <v>423</v>
      </c>
      <c r="E70" s="108">
        <v>0</v>
      </c>
      <c r="F70" s="103">
        <v>0</v>
      </c>
      <c r="G70" s="103">
        <v>0</v>
      </c>
      <c r="H70" s="103">
        <v>0</v>
      </c>
      <c r="I70" s="103">
        <v>0</v>
      </c>
      <c r="J70" s="108">
        <v>50000</v>
      </c>
      <c r="K70" s="103">
        <v>50000</v>
      </c>
      <c r="L70" s="103">
        <v>0</v>
      </c>
      <c r="M70" s="103">
        <v>0</v>
      </c>
      <c r="N70" s="103">
        <v>0</v>
      </c>
      <c r="O70" s="103">
        <v>50000</v>
      </c>
      <c r="P70" s="108">
        <v>50000</v>
      </c>
    </row>
    <row r="71" spans="1:16" ht="15.75">
      <c r="A71" s="75" t="s">
        <v>402</v>
      </c>
      <c r="B71" s="75" t="s">
        <v>424</v>
      </c>
      <c r="C71" s="78" t="s">
        <v>102</v>
      </c>
      <c r="D71" s="78" t="s">
        <v>425</v>
      </c>
      <c r="E71" s="108">
        <v>0</v>
      </c>
      <c r="F71" s="103">
        <v>0</v>
      </c>
      <c r="G71" s="103">
        <v>0</v>
      </c>
      <c r="H71" s="103">
        <v>0</v>
      </c>
      <c r="I71" s="103">
        <v>0</v>
      </c>
      <c r="J71" s="108">
        <v>6649676</v>
      </c>
      <c r="K71" s="103">
        <v>1399676</v>
      </c>
      <c r="L71" s="103">
        <v>0</v>
      </c>
      <c r="M71" s="103">
        <v>0</v>
      </c>
      <c r="N71" s="103">
        <v>0</v>
      </c>
      <c r="O71" s="103">
        <v>6649676</v>
      </c>
      <c r="P71" s="108">
        <v>6649676</v>
      </c>
    </row>
    <row r="72" spans="1:16" s="18" customFormat="1" ht="56.25" customHeight="1">
      <c r="A72" s="34" t="s">
        <v>250</v>
      </c>
      <c r="B72" s="26"/>
      <c r="C72" s="67"/>
      <c r="D72" s="77" t="s">
        <v>0</v>
      </c>
      <c r="E72" s="66">
        <v>1392036</v>
      </c>
      <c r="F72" s="67">
        <v>1392036</v>
      </c>
      <c r="G72" s="67">
        <v>1073419</v>
      </c>
      <c r="H72" s="67">
        <v>18990</v>
      </c>
      <c r="I72" s="67">
        <v>0</v>
      </c>
      <c r="J72" s="66">
        <v>0</v>
      </c>
      <c r="K72" s="67">
        <v>0</v>
      </c>
      <c r="L72" s="67">
        <v>0</v>
      </c>
      <c r="M72" s="67">
        <v>0</v>
      </c>
      <c r="N72" s="67">
        <v>0</v>
      </c>
      <c r="O72" s="67">
        <v>0</v>
      </c>
      <c r="P72" s="66">
        <v>1392036</v>
      </c>
    </row>
    <row r="73" spans="1:16" ht="53.25" customHeight="1">
      <c r="A73" s="34" t="s">
        <v>251</v>
      </c>
      <c r="B73" s="26"/>
      <c r="C73" s="67"/>
      <c r="D73" s="77" t="s">
        <v>0</v>
      </c>
      <c r="E73" s="66">
        <v>1392036</v>
      </c>
      <c r="F73" s="67">
        <v>1392036</v>
      </c>
      <c r="G73" s="67">
        <v>1073419</v>
      </c>
      <c r="H73" s="67">
        <v>18990</v>
      </c>
      <c r="I73" s="67">
        <v>0</v>
      </c>
      <c r="J73" s="66">
        <v>0</v>
      </c>
      <c r="K73" s="67">
        <v>0</v>
      </c>
      <c r="L73" s="67">
        <v>0</v>
      </c>
      <c r="M73" s="67">
        <v>0</v>
      </c>
      <c r="N73" s="67">
        <v>0</v>
      </c>
      <c r="O73" s="67">
        <v>0</v>
      </c>
      <c r="P73" s="66">
        <v>1392036</v>
      </c>
    </row>
    <row r="74" spans="1:16" ht="28.5" customHeight="1">
      <c r="A74" s="75" t="s">
        <v>252</v>
      </c>
      <c r="B74" s="75" t="s">
        <v>125</v>
      </c>
      <c r="C74" s="78" t="s">
        <v>101</v>
      </c>
      <c r="D74" s="78" t="s">
        <v>126</v>
      </c>
      <c r="E74" s="108">
        <v>1349836</v>
      </c>
      <c r="F74" s="103">
        <v>1349836</v>
      </c>
      <c r="G74" s="103">
        <v>1073419</v>
      </c>
      <c r="H74" s="103">
        <v>18990</v>
      </c>
      <c r="I74" s="103">
        <v>0</v>
      </c>
      <c r="J74" s="108">
        <v>0</v>
      </c>
      <c r="K74" s="103">
        <v>0</v>
      </c>
      <c r="L74" s="103">
        <v>0</v>
      </c>
      <c r="M74" s="103">
        <v>0</v>
      </c>
      <c r="N74" s="103">
        <v>0</v>
      </c>
      <c r="O74" s="103">
        <v>0</v>
      </c>
      <c r="P74" s="108">
        <v>1349836</v>
      </c>
    </row>
    <row r="75" spans="1:16" ht="28.5" customHeight="1">
      <c r="A75" s="75" t="s">
        <v>253</v>
      </c>
      <c r="B75" s="75" t="s">
        <v>96</v>
      </c>
      <c r="C75" s="78" t="s">
        <v>112</v>
      </c>
      <c r="D75" s="78" t="s">
        <v>148</v>
      </c>
      <c r="E75" s="108">
        <v>35000</v>
      </c>
      <c r="F75" s="103">
        <v>35000</v>
      </c>
      <c r="G75" s="103">
        <v>0</v>
      </c>
      <c r="H75" s="103">
        <v>0</v>
      </c>
      <c r="I75" s="103">
        <v>0</v>
      </c>
      <c r="J75" s="108">
        <v>0</v>
      </c>
      <c r="K75" s="103">
        <v>0</v>
      </c>
      <c r="L75" s="103">
        <v>0</v>
      </c>
      <c r="M75" s="103">
        <v>0</v>
      </c>
      <c r="N75" s="103">
        <v>0</v>
      </c>
      <c r="O75" s="103">
        <v>0</v>
      </c>
      <c r="P75" s="108">
        <v>35000</v>
      </c>
    </row>
    <row r="76" spans="1:16" ht="28.5" customHeight="1">
      <c r="A76" s="75" t="s">
        <v>448</v>
      </c>
      <c r="B76" s="75" t="s">
        <v>248</v>
      </c>
      <c r="C76" s="78" t="s">
        <v>13</v>
      </c>
      <c r="D76" s="78" t="s">
        <v>249</v>
      </c>
      <c r="E76" s="108">
        <v>7200</v>
      </c>
      <c r="F76" s="103">
        <v>7200</v>
      </c>
      <c r="G76" s="103">
        <v>0</v>
      </c>
      <c r="H76" s="103">
        <v>0</v>
      </c>
      <c r="I76" s="103">
        <v>0</v>
      </c>
      <c r="J76" s="108">
        <v>0</v>
      </c>
      <c r="K76" s="103">
        <v>0</v>
      </c>
      <c r="L76" s="103">
        <v>0</v>
      </c>
      <c r="M76" s="103">
        <v>0</v>
      </c>
      <c r="N76" s="103">
        <v>0</v>
      </c>
      <c r="O76" s="103">
        <v>0</v>
      </c>
      <c r="P76" s="108">
        <v>7200</v>
      </c>
    </row>
    <row r="77" spans="1:16" ht="41.25" customHeight="1">
      <c r="A77" s="34" t="s">
        <v>254</v>
      </c>
      <c r="B77" s="26"/>
      <c r="C77" s="67"/>
      <c r="D77" s="77" t="s">
        <v>1</v>
      </c>
      <c r="E77" s="66">
        <v>27629454</v>
      </c>
      <c r="F77" s="67">
        <v>27629454</v>
      </c>
      <c r="G77" s="67">
        <v>15701880</v>
      </c>
      <c r="H77" s="67">
        <v>1831425</v>
      </c>
      <c r="I77" s="67">
        <v>0</v>
      </c>
      <c r="J77" s="66">
        <v>17798568</v>
      </c>
      <c r="K77" s="67">
        <v>5479733</v>
      </c>
      <c r="L77" s="67">
        <v>318835</v>
      </c>
      <c r="M77" s="67">
        <v>255541</v>
      </c>
      <c r="N77" s="67">
        <v>5075</v>
      </c>
      <c r="O77" s="67">
        <v>17479733</v>
      </c>
      <c r="P77" s="66">
        <v>45428022</v>
      </c>
    </row>
    <row r="78" spans="1:16" ht="31.5">
      <c r="A78" s="34" t="s">
        <v>255</v>
      </c>
      <c r="B78" s="26"/>
      <c r="C78" s="67"/>
      <c r="D78" s="77" t="s">
        <v>1</v>
      </c>
      <c r="E78" s="66">
        <v>27629454</v>
      </c>
      <c r="F78" s="67">
        <v>27629454</v>
      </c>
      <c r="G78" s="67">
        <v>15701880</v>
      </c>
      <c r="H78" s="67">
        <v>1831425</v>
      </c>
      <c r="I78" s="67">
        <v>0</v>
      </c>
      <c r="J78" s="66">
        <v>17798568</v>
      </c>
      <c r="K78" s="67">
        <v>5479733</v>
      </c>
      <c r="L78" s="67">
        <v>318835</v>
      </c>
      <c r="M78" s="67">
        <v>255541</v>
      </c>
      <c r="N78" s="67">
        <v>5075</v>
      </c>
      <c r="O78" s="67">
        <v>17479733</v>
      </c>
      <c r="P78" s="66">
        <v>45428022</v>
      </c>
    </row>
    <row r="79" spans="1:16" s="18" customFormat="1" ht="30.75" customHeight="1">
      <c r="A79" s="75" t="s">
        <v>256</v>
      </c>
      <c r="B79" s="75" t="s">
        <v>125</v>
      </c>
      <c r="C79" s="78" t="s">
        <v>101</v>
      </c>
      <c r="D79" s="78" t="s">
        <v>126</v>
      </c>
      <c r="E79" s="108">
        <v>1038961</v>
      </c>
      <c r="F79" s="103">
        <v>1038961</v>
      </c>
      <c r="G79" s="103">
        <v>819970</v>
      </c>
      <c r="H79" s="103">
        <v>13418</v>
      </c>
      <c r="I79" s="103">
        <v>0</v>
      </c>
      <c r="J79" s="108">
        <v>0</v>
      </c>
      <c r="K79" s="103">
        <v>0</v>
      </c>
      <c r="L79" s="103">
        <v>0</v>
      </c>
      <c r="M79" s="103">
        <v>0</v>
      </c>
      <c r="N79" s="103">
        <v>0</v>
      </c>
      <c r="O79" s="103">
        <v>0</v>
      </c>
      <c r="P79" s="108">
        <v>1038961</v>
      </c>
    </row>
    <row r="80" spans="1:16" ht="15.75">
      <c r="A80" s="75" t="s">
        <v>257</v>
      </c>
      <c r="B80" s="75" t="s">
        <v>149</v>
      </c>
      <c r="C80" s="78" t="s">
        <v>105</v>
      </c>
      <c r="D80" s="78" t="s">
        <v>426</v>
      </c>
      <c r="E80" s="108">
        <v>6237552</v>
      </c>
      <c r="F80" s="103">
        <v>6237552</v>
      </c>
      <c r="G80" s="103">
        <v>4855475</v>
      </c>
      <c r="H80" s="103">
        <v>214054</v>
      </c>
      <c r="I80" s="103">
        <v>0</v>
      </c>
      <c r="J80" s="108">
        <v>311760</v>
      </c>
      <c r="K80" s="103">
        <v>0</v>
      </c>
      <c r="L80" s="103">
        <v>311760</v>
      </c>
      <c r="M80" s="103">
        <v>255541</v>
      </c>
      <c r="N80" s="103">
        <v>0</v>
      </c>
      <c r="O80" s="103">
        <v>0</v>
      </c>
      <c r="P80" s="108">
        <v>6549312</v>
      </c>
    </row>
    <row r="81" spans="1:16" ht="31.5">
      <c r="A81" s="75" t="s">
        <v>480</v>
      </c>
      <c r="B81" s="75" t="s">
        <v>248</v>
      </c>
      <c r="C81" s="78" t="s">
        <v>13</v>
      </c>
      <c r="D81" s="78" t="s">
        <v>249</v>
      </c>
      <c r="E81" s="108">
        <v>20000</v>
      </c>
      <c r="F81" s="103">
        <v>20000</v>
      </c>
      <c r="G81" s="103">
        <v>0</v>
      </c>
      <c r="H81" s="103">
        <v>0</v>
      </c>
      <c r="I81" s="103">
        <v>0</v>
      </c>
      <c r="J81" s="108">
        <v>0</v>
      </c>
      <c r="K81" s="103">
        <v>0</v>
      </c>
      <c r="L81" s="103">
        <v>0</v>
      </c>
      <c r="M81" s="103">
        <v>0</v>
      </c>
      <c r="N81" s="103">
        <v>0</v>
      </c>
      <c r="O81" s="103">
        <v>0</v>
      </c>
      <c r="P81" s="108">
        <v>20000</v>
      </c>
    </row>
    <row r="82" spans="1:16" ht="15.75">
      <c r="A82" s="75" t="s">
        <v>260</v>
      </c>
      <c r="B82" s="75" t="s">
        <v>90</v>
      </c>
      <c r="C82" s="78" t="s">
        <v>150</v>
      </c>
      <c r="D82" s="78" t="s">
        <v>151</v>
      </c>
      <c r="E82" s="108">
        <v>6086297</v>
      </c>
      <c r="F82" s="103">
        <v>6086297</v>
      </c>
      <c r="G82" s="103">
        <v>4334319</v>
      </c>
      <c r="H82" s="103">
        <v>563950</v>
      </c>
      <c r="I82" s="103">
        <v>0</v>
      </c>
      <c r="J82" s="108">
        <v>0</v>
      </c>
      <c r="K82" s="103">
        <v>0</v>
      </c>
      <c r="L82" s="103">
        <v>0</v>
      </c>
      <c r="M82" s="103">
        <v>0</v>
      </c>
      <c r="N82" s="103">
        <v>0</v>
      </c>
      <c r="O82" s="103">
        <v>0</v>
      </c>
      <c r="P82" s="108">
        <v>6086297</v>
      </c>
    </row>
    <row r="83" spans="1:16" ht="15.75">
      <c r="A83" s="75" t="s">
        <v>261</v>
      </c>
      <c r="B83" s="75" t="s">
        <v>152</v>
      </c>
      <c r="C83" s="78" t="s">
        <v>150</v>
      </c>
      <c r="D83" s="78" t="s">
        <v>153</v>
      </c>
      <c r="E83" s="108">
        <v>628594</v>
      </c>
      <c r="F83" s="103">
        <v>628594</v>
      </c>
      <c r="G83" s="103">
        <v>426821</v>
      </c>
      <c r="H83" s="103">
        <v>70729</v>
      </c>
      <c r="I83" s="103">
        <v>0</v>
      </c>
      <c r="J83" s="108">
        <v>0</v>
      </c>
      <c r="K83" s="103">
        <v>0</v>
      </c>
      <c r="L83" s="103">
        <v>0</v>
      </c>
      <c r="M83" s="103">
        <v>0</v>
      </c>
      <c r="N83" s="103">
        <v>0</v>
      </c>
      <c r="O83" s="103">
        <v>0</v>
      </c>
      <c r="P83" s="108">
        <v>628594</v>
      </c>
    </row>
    <row r="84" spans="1:16" ht="30.75" customHeight="1">
      <c r="A84" s="75" t="s">
        <v>262</v>
      </c>
      <c r="B84" s="75" t="s">
        <v>97</v>
      </c>
      <c r="C84" s="78" t="s">
        <v>115</v>
      </c>
      <c r="D84" s="78" t="s">
        <v>154</v>
      </c>
      <c r="E84" s="108">
        <v>1035524</v>
      </c>
      <c r="F84" s="103">
        <v>1035524</v>
      </c>
      <c r="G84" s="103">
        <v>513536</v>
      </c>
      <c r="H84" s="103">
        <v>305156</v>
      </c>
      <c r="I84" s="103">
        <v>0</v>
      </c>
      <c r="J84" s="108">
        <v>0</v>
      </c>
      <c r="K84" s="103">
        <v>0</v>
      </c>
      <c r="L84" s="103">
        <v>0</v>
      </c>
      <c r="M84" s="103">
        <v>0</v>
      </c>
      <c r="N84" s="103">
        <v>0</v>
      </c>
      <c r="O84" s="103">
        <v>0</v>
      </c>
      <c r="P84" s="108">
        <v>1035524</v>
      </c>
    </row>
    <row r="85" spans="1:16" ht="31.5">
      <c r="A85" s="75" t="s">
        <v>263</v>
      </c>
      <c r="B85" s="75" t="s">
        <v>264</v>
      </c>
      <c r="C85" s="78" t="s">
        <v>116</v>
      </c>
      <c r="D85" s="78" t="s">
        <v>265</v>
      </c>
      <c r="E85" s="108">
        <v>4638172</v>
      </c>
      <c r="F85" s="103">
        <v>4638172</v>
      </c>
      <c r="G85" s="103">
        <v>735702</v>
      </c>
      <c r="H85" s="103">
        <v>21280</v>
      </c>
      <c r="I85" s="103">
        <v>0</v>
      </c>
      <c r="J85" s="108">
        <v>30000</v>
      </c>
      <c r="K85" s="103">
        <v>30000</v>
      </c>
      <c r="L85" s="103">
        <v>0</v>
      </c>
      <c r="M85" s="103">
        <v>0</v>
      </c>
      <c r="N85" s="103">
        <v>0</v>
      </c>
      <c r="O85" s="103">
        <v>30000</v>
      </c>
      <c r="P85" s="108">
        <v>4668172</v>
      </c>
    </row>
    <row r="86" spans="1:16" ht="15.75">
      <c r="A86" s="75" t="s">
        <v>266</v>
      </c>
      <c r="B86" s="75" t="s">
        <v>267</v>
      </c>
      <c r="C86" s="78" t="s">
        <v>116</v>
      </c>
      <c r="D86" s="78" t="s">
        <v>268</v>
      </c>
      <c r="E86" s="108">
        <v>60000</v>
      </c>
      <c r="F86" s="103">
        <v>60000</v>
      </c>
      <c r="G86" s="103">
        <v>0</v>
      </c>
      <c r="H86" s="103">
        <v>0</v>
      </c>
      <c r="I86" s="103">
        <v>0</v>
      </c>
      <c r="J86" s="108">
        <v>0</v>
      </c>
      <c r="K86" s="103">
        <v>0</v>
      </c>
      <c r="L86" s="103">
        <v>0</v>
      </c>
      <c r="M86" s="103">
        <v>0</v>
      </c>
      <c r="N86" s="103">
        <v>0</v>
      </c>
      <c r="O86" s="103">
        <v>0</v>
      </c>
      <c r="P86" s="108">
        <v>60000</v>
      </c>
    </row>
    <row r="87" spans="1:16" ht="31.5">
      <c r="A87" s="75" t="s">
        <v>269</v>
      </c>
      <c r="B87" s="75" t="s">
        <v>98</v>
      </c>
      <c r="C87" s="78" t="s">
        <v>107</v>
      </c>
      <c r="D87" s="78" t="s">
        <v>155</v>
      </c>
      <c r="E87" s="108">
        <v>116661</v>
      </c>
      <c r="F87" s="103">
        <v>116661</v>
      </c>
      <c r="G87" s="103">
        <v>0</v>
      </c>
      <c r="H87" s="103">
        <v>0</v>
      </c>
      <c r="I87" s="103">
        <v>0</v>
      </c>
      <c r="J87" s="108">
        <v>0</v>
      </c>
      <c r="K87" s="103">
        <v>0</v>
      </c>
      <c r="L87" s="103">
        <v>0</v>
      </c>
      <c r="M87" s="103">
        <v>0</v>
      </c>
      <c r="N87" s="103">
        <v>0</v>
      </c>
      <c r="O87" s="103">
        <v>0</v>
      </c>
      <c r="P87" s="108">
        <v>116661</v>
      </c>
    </row>
    <row r="88" spans="1:16" ht="31.5">
      <c r="A88" s="75" t="s">
        <v>270</v>
      </c>
      <c r="B88" s="75" t="s">
        <v>271</v>
      </c>
      <c r="C88" s="78" t="s">
        <v>107</v>
      </c>
      <c r="D88" s="78" t="s">
        <v>272</v>
      </c>
      <c r="E88" s="108">
        <v>46137</v>
      </c>
      <c r="F88" s="103">
        <v>46137</v>
      </c>
      <c r="G88" s="103">
        <v>0</v>
      </c>
      <c r="H88" s="103">
        <v>0</v>
      </c>
      <c r="I88" s="103">
        <v>0</v>
      </c>
      <c r="J88" s="108">
        <v>0</v>
      </c>
      <c r="K88" s="103">
        <v>0</v>
      </c>
      <c r="L88" s="103">
        <v>0</v>
      </c>
      <c r="M88" s="103">
        <v>0</v>
      </c>
      <c r="N88" s="103">
        <v>0</v>
      </c>
      <c r="O88" s="103">
        <v>0</v>
      </c>
      <c r="P88" s="108">
        <v>46137</v>
      </c>
    </row>
    <row r="89" spans="1:16" ht="63" customHeight="1">
      <c r="A89" s="75" t="s">
        <v>273</v>
      </c>
      <c r="B89" s="75" t="s">
        <v>156</v>
      </c>
      <c r="C89" s="78" t="s">
        <v>107</v>
      </c>
      <c r="D89" s="78" t="s">
        <v>157</v>
      </c>
      <c r="E89" s="108">
        <v>6021054</v>
      </c>
      <c r="F89" s="103">
        <v>6021054</v>
      </c>
      <c r="G89" s="103">
        <v>3890982</v>
      </c>
      <c r="H89" s="103">
        <v>642838</v>
      </c>
      <c r="I89" s="103">
        <v>0</v>
      </c>
      <c r="J89" s="108">
        <v>7075</v>
      </c>
      <c r="K89" s="103">
        <v>0</v>
      </c>
      <c r="L89" s="103">
        <v>7075</v>
      </c>
      <c r="M89" s="103">
        <v>0</v>
      </c>
      <c r="N89" s="103">
        <v>5075</v>
      </c>
      <c r="O89" s="103">
        <v>0</v>
      </c>
      <c r="P89" s="108">
        <v>6028129</v>
      </c>
    </row>
    <row r="90" spans="1:16" ht="15.75">
      <c r="A90" s="75" t="s">
        <v>274</v>
      </c>
      <c r="B90" s="75" t="s">
        <v>158</v>
      </c>
      <c r="C90" s="78" t="s">
        <v>107</v>
      </c>
      <c r="D90" s="78" t="s">
        <v>159</v>
      </c>
      <c r="E90" s="108">
        <v>1127000</v>
      </c>
      <c r="F90" s="103">
        <v>1127000</v>
      </c>
      <c r="G90" s="103">
        <v>0</v>
      </c>
      <c r="H90" s="103">
        <v>0</v>
      </c>
      <c r="I90" s="103">
        <v>0</v>
      </c>
      <c r="J90" s="108">
        <v>0</v>
      </c>
      <c r="K90" s="103">
        <v>0</v>
      </c>
      <c r="L90" s="103">
        <v>0</v>
      </c>
      <c r="M90" s="103">
        <v>0</v>
      </c>
      <c r="N90" s="103">
        <v>0</v>
      </c>
      <c r="O90" s="103">
        <v>0</v>
      </c>
      <c r="P90" s="108">
        <v>1127000</v>
      </c>
    </row>
    <row r="91" spans="1:16" ht="47.25">
      <c r="A91" s="75" t="s">
        <v>275</v>
      </c>
      <c r="B91" s="75" t="s">
        <v>160</v>
      </c>
      <c r="C91" s="78" t="s">
        <v>107</v>
      </c>
      <c r="D91" s="78" t="s">
        <v>161</v>
      </c>
      <c r="E91" s="108">
        <v>573502</v>
      </c>
      <c r="F91" s="103">
        <v>573502</v>
      </c>
      <c r="G91" s="103">
        <v>125075</v>
      </c>
      <c r="H91" s="103">
        <v>0</v>
      </c>
      <c r="I91" s="103">
        <v>0</v>
      </c>
      <c r="J91" s="108">
        <v>0</v>
      </c>
      <c r="K91" s="103">
        <v>0</v>
      </c>
      <c r="L91" s="103">
        <v>0</v>
      </c>
      <c r="M91" s="103">
        <v>0</v>
      </c>
      <c r="N91" s="103">
        <v>0</v>
      </c>
      <c r="O91" s="103">
        <v>0</v>
      </c>
      <c r="P91" s="108">
        <v>573502</v>
      </c>
    </row>
    <row r="92" spans="1:16" ht="15.75">
      <c r="A92" s="75" t="s">
        <v>481</v>
      </c>
      <c r="B92" s="75" t="s">
        <v>429</v>
      </c>
      <c r="C92" s="78" t="s">
        <v>102</v>
      </c>
      <c r="D92" s="78" t="s">
        <v>430</v>
      </c>
      <c r="E92" s="108">
        <v>0</v>
      </c>
      <c r="F92" s="103">
        <v>0</v>
      </c>
      <c r="G92" s="103">
        <v>0</v>
      </c>
      <c r="H92" s="103">
        <v>0</v>
      </c>
      <c r="I92" s="103">
        <v>0</v>
      </c>
      <c r="J92" s="108">
        <v>17449733</v>
      </c>
      <c r="K92" s="103">
        <v>5449733</v>
      </c>
      <c r="L92" s="103">
        <v>0</v>
      </c>
      <c r="M92" s="103">
        <v>0</v>
      </c>
      <c r="N92" s="103">
        <v>0</v>
      </c>
      <c r="O92" s="103">
        <v>17449733</v>
      </c>
      <c r="P92" s="108">
        <v>17449733</v>
      </c>
    </row>
    <row r="93" spans="1:16" ht="47.25">
      <c r="A93" s="75" t="s">
        <v>380</v>
      </c>
      <c r="B93" s="75" t="s">
        <v>381</v>
      </c>
      <c r="C93" s="78" t="s">
        <v>146</v>
      </c>
      <c r="D93" s="78" t="s">
        <v>382</v>
      </c>
      <c r="E93" s="108">
        <v>0</v>
      </c>
      <c r="F93" s="103">
        <v>0</v>
      </c>
      <c r="G93" s="103">
        <v>0</v>
      </c>
      <c r="H93" s="103">
        <v>0</v>
      </c>
      <c r="I93" s="103">
        <v>0</v>
      </c>
      <c r="J93" s="108">
        <v>0</v>
      </c>
      <c r="K93" s="103">
        <v>0</v>
      </c>
      <c r="L93" s="103">
        <v>0</v>
      </c>
      <c r="M93" s="103">
        <v>0</v>
      </c>
      <c r="N93" s="103">
        <v>0</v>
      </c>
      <c r="O93" s="103">
        <v>0</v>
      </c>
      <c r="P93" s="108">
        <v>0</v>
      </c>
    </row>
    <row r="94" spans="1:16" s="18" customFormat="1" ht="31.5">
      <c r="A94" s="34" t="s">
        <v>276</v>
      </c>
      <c r="B94" s="26"/>
      <c r="C94" s="67"/>
      <c r="D94" s="77" t="s">
        <v>2</v>
      </c>
      <c r="E94" s="66">
        <v>32543340</v>
      </c>
      <c r="F94" s="67">
        <v>13916579</v>
      </c>
      <c r="G94" s="67">
        <v>2785410</v>
      </c>
      <c r="H94" s="67">
        <v>39969</v>
      </c>
      <c r="I94" s="67">
        <v>18626761</v>
      </c>
      <c r="J94" s="66">
        <v>10174831.54</v>
      </c>
      <c r="K94" s="67">
        <v>4639026</v>
      </c>
      <c r="L94" s="67">
        <v>589892.54</v>
      </c>
      <c r="M94" s="67">
        <v>0</v>
      </c>
      <c r="N94" s="67">
        <v>0</v>
      </c>
      <c r="O94" s="67">
        <v>9584939</v>
      </c>
      <c r="P94" s="66">
        <v>42718171.54</v>
      </c>
    </row>
    <row r="95" spans="1:16" ht="31.5">
      <c r="A95" s="34" t="s">
        <v>277</v>
      </c>
      <c r="B95" s="26"/>
      <c r="C95" s="67"/>
      <c r="D95" s="77" t="s">
        <v>2</v>
      </c>
      <c r="E95" s="66">
        <v>32543340</v>
      </c>
      <c r="F95" s="67">
        <v>13916579</v>
      </c>
      <c r="G95" s="67">
        <v>2785410</v>
      </c>
      <c r="H95" s="67">
        <v>39969</v>
      </c>
      <c r="I95" s="67">
        <v>18626761</v>
      </c>
      <c r="J95" s="66">
        <v>10174831.54</v>
      </c>
      <c r="K95" s="67">
        <v>4639026</v>
      </c>
      <c r="L95" s="67">
        <v>589892.54</v>
      </c>
      <c r="M95" s="67">
        <v>0</v>
      </c>
      <c r="N95" s="67">
        <v>0</v>
      </c>
      <c r="O95" s="67">
        <v>9584939</v>
      </c>
      <c r="P95" s="66">
        <v>42718171.54</v>
      </c>
    </row>
    <row r="96" spans="1:16" ht="47.25">
      <c r="A96" s="75" t="s">
        <v>278</v>
      </c>
      <c r="B96" s="75" t="s">
        <v>125</v>
      </c>
      <c r="C96" s="78" t="s">
        <v>101</v>
      </c>
      <c r="D96" s="78" t="s">
        <v>126</v>
      </c>
      <c r="E96" s="108">
        <v>3596635</v>
      </c>
      <c r="F96" s="103">
        <v>3596635</v>
      </c>
      <c r="G96" s="103">
        <v>2785410</v>
      </c>
      <c r="H96" s="103">
        <v>39969</v>
      </c>
      <c r="I96" s="103">
        <v>0</v>
      </c>
      <c r="J96" s="108">
        <v>55000</v>
      </c>
      <c r="K96" s="103">
        <v>55000</v>
      </c>
      <c r="L96" s="103">
        <v>0</v>
      </c>
      <c r="M96" s="103">
        <v>0</v>
      </c>
      <c r="N96" s="103">
        <v>0</v>
      </c>
      <c r="O96" s="103">
        <v>55000</v>
      </c>
      <c r="P96" s="108">
        <v>3651635</v>
      </c>
    </row>
    <row r="97" spans="1:16" s="18" customFormat="1" ht="31.5">
      <c r="A97" s="75" t="s">
        <v>279</v>
      </c>
      <c r="B97" s="75" t="s">
        <v>162</v>
      </c>
      <c r="C97" s="78" t="s">
        <v>11</v>
      </c>
      <c r="D97" s="78" t="s">
        <v>280</v>
      </c>
      <c r="E97" s="108">
        <v>552000</v>
      </c>
      <c r="F97" s="103">
        <v>552000</v>
      </c>
      <c r="G97" s="103">
        <v>0</v>
      </c>
      <c r="H97" s="103">
        <v>0</v>
      </c>
      <c r="I97" s="103">
        <v>0</v>
      </c>
      <c r="J97" s="108">
        <v>198000</v>
      </c>
      <c r="K97" s="103">
        <v>198000</v>
      </c>
      <c r="L97" s="103">
        <v>0</v>
      </c>
      <c r="M97" s="103">
        <v>0</v>
      </c>
      <c r="N97" s="103">
        <v>0</v>
      </c>
      <c r="O97" s="103">
        <v>198000</v>
      </c>
      <c r="P97" s="108">
        <v>750000</v>
      </c>
    </row>
    <row r="98" spans="1:16" ht="47.25">
      <c r="A98" s="75" t="s">
        <v>281</v>
      </c>
      <c r="B98" s="75" t="s">
        <v>163</v>
      </c>
      <c r="C98" s="78" t="s">
        <v>11</v>
      </c>
      <c r="D98" s="78" t="s">
        <v>164</v>
      </c>
      <c r="E98" s="108">
        <v>18626761</v>
      </c>
      <c r="F98" s="103">
        <v>0</v>
      </c>
      <c r="G98" s="103">
        <v>0</v>
      </c>
      <c r="H98" s="103">
        <v>0</v>
      </c>
      <c r="I98" s="103">
        <v>18626761</v>
      </c>
      <c r="J98" s="108">
        <v>190624.00000000006</v>
      </c>
      <c r="K98" s="103">
        <v>190624</v>
      </c>
      <c r="L98" s="103">
        <v>0</v>
      </c>
      <c r="M98" s="103">
        <v>0</v>
      </c>
      <c r="N98" s="103">
        <v>0</v>
      </c>
      <c r="O98" s="103">
        <v>190624.00000000006</v>
      </c>
      <c r="P98" s="108">
        <v>18817385</v>
      </c>
    </row>
    <row r="99" spans="1:16" ht="15.75">
      <c r="A99" s="75" t="s">
        <v>282</v>
      </c>
      <c r="B99" s="75" t="s">
        <v>165</v>
      </c>
      <c r="C99" s="78" t="s">
        <v>11</v>
      </c>
      <c r="D99" s="78" t="s">
        <v>166</v>
      </c>
      <c r="E99" s="108">
        <v>2362944</v>
      </c>
      <c r="F99" s="103">
        <v>2362944</v>
      </c>
      <c r="G99" s="103">
        <v>0</v>
      </c>
      <c r="H99" s="103">
        <v>0</v>
      </c>
      <c r="I99" s="103">
        <v>0</v>
      </c>
      <c r="J99" s="108">
        <v>672800</v>
      </c>
      <c r="K99" s="103">
        <v>672800</v>
      </c>
      <c r="L99" s="103">
        <v>0</v>
      </c>
      <c r="M99" s="103">
        <v>0</v>
      </c>
      <c r="N99" s="103">
        <v>0</v>
      </c>
      <c r="O99" s="103">
        <v>672800</v>
      </c>
      <c r="P99" s="108">
        <v>3035744</v>
      </c>
    </row>
    <row r="100" spans="1:16" s="18" customFormat="1" ht="31.5">
      <c r="A100" s="75" t="s">
        <v>283</v>
      </c>
      <c r="B100" s="75" t="s">
        <v>99</v>
      </c>
      <c r="C100" s="78" t="s">
        <v>117</v>
      </c>
      <c r="D100" s="78" t="s">
        <v>167</v>
      </c>
      <c r="E100" s="108">
        <v>60000</v>
      </c>
      <c r="F100" s="103">
        <v>60000</v>
      </c>
      <c r="G100" s="103">
        <v>0</v>
      </c>
      <c r="H100" s="103">
        <v>0</v>
      </c>
      <c r="I100" s="103">
        <v>0</v>
      </c>
      <c r="J100" s="108">
        <v>0</v>
      </c>
      <c r="K100" s="103">
        <v>0</v>
      </c>
      <c r="L100" s="103">
        <v>0</v>
      </c>
      <c r="M100" s="103">
        <v>0</v>
      </c>
      <c r="N100" s="103">
        <v>0</v>
      </c>
      <c r="O100" s="103">
        <v>0</v>
      </c>
      <c r="P100" s="108">
        <v>60000</v>
      </c>
    </row>
    <row r="101" spans="1:16" ht="63.75" customHeight="1">
      <c r="A101" s="75" t="s">
        <v>284</v>
      </c>
      <c r="B101" s="75" t="s">
        <v>285</v>
      </c>
      <c r="C101" s="78" t="s">
        <v>168</v>
      </c>
      <c r="D101" s="78" t="s">
        <v>286</v>
      </c>
      <c r="E101" s="108">
        <v>0</v>
      </c>
      <c r="F101" s="103">
        <v>0</v>
      </c>
      <c r="G101" s="103">
        <v>0</v>
      </c>
      <c r="H101" s="103">
        <v>0</v>
      </c>
      <c r="I101" s="103">
        <v>0</v>
      </c>
      <c r="J101" s="108">
        <v>0</v>
      </c>
      <c r="K101" s="103">
        <v>0</v>
      </c>
      <c r="L101" s="103">
        <v>0</v>
      </c>
      <c r="M101" s="103">
        <v>0</v>
      </c>
      <c r="N101" s="103">
        <v>0</v>
      </c>
      <c r="O101" s="103">
        <v>0</v>
      </c>
      <c r="P101" s="108">
        <v>0</v>
      </c>
    </row>
    <row r="102" spans="1:16" ht="31.5">
      <c r="A102" s="75" t="s">
        <v>427</v>
      </c>
      <c r="B102" s="75" t="s">
        <v>422</v>
      </c>
      <c r="C102" s="78" t="s">
        <v>102</v>
      </c>
      <c r="D102" s="78" t="s">
        <v>423</v>
      </c>
      <c r="E102" s="108">
        <v>0</v>
      </c>
      <c r="F102" s="103">
        <v>0</v>
      </c>
      <c r="G102" s="103">
        <v>0</v>
      </c>
      <c r="H102" s="103">
        <v>0</v>
      </c>
      <c r="I102" s="103">
        <v>0</v>
      </c>
      <c r="J102" s="108">
        <v>1307494</v>
      </c>
      <c r="K102" s="103">
        <v>1307494</v>
      </c>
      <c r="L102" s="103">
        <v>0</v>
      </c>
      <c r="M102" s="103">
        <v>0</v>
      </c>
      <c r="N102" s="103">
        <v>0</v>
      </c>
      <c r="O102" s="103">
        <v>1307494</v>
      </c>
      <c r="P102" s="108">
        <v>1307494</v>
      </c>
    </row>
    <row r="103" spans="1:16" ht="15.75">
      <c r="A103" s="75" t="s">
        <v>428</v>
      </c>
      <c r="B103" s="75" t="s">
        <v>429</v>
      </c>
      <c r="C103" s="78" t="s">
        <v>102</v>
      </c>
      <c r="D103" s="78" t="s">
        <v>430</v>
      </c>
      <c r="E103" s="108">
        <v>0</v>
      </c>
      <c r="F103" s="103">
        <v>0</v>
      </c>
      <c r="G103" s="103">
        <v>0</v>
      </c>
      <c r="H103" s="103">
        <v>0</v>
      </c>
      <c r="I103" s="103">
        <v>0</v>
      </c>
      <c r="J103" s="108">
        <v>900000</v>
      </c>
      <c r="K103" s="103">
        <v>900000</v>
      </c>
      <c r="L103" s="103">
        <v>0</v>
      </c>
      <c r="M103" s="103">
        <v>0</v>
      </c>
      <c r="N103" s="103">
        <v>0</v>
      </c>
      <c r="O103" s="103">
        <v>900000</v>
      </c>
      <c r="P103" s="108">
        <v>900000</v>
      </c>
    </row>
    <row r="104" spans="1:16" ht="31.5">
      <c r="A104" s="75" t="s">
        <v>431</v>
      </c>
      <c r="B104" s="75" t="s">
        <v>419</v>
      </c>
      <c r="C104" s="78" t="s">
        <v>146</v>
      </c>
      <c r="D104" s="78" t="s">
        <v>420</v>
      </c>
      <c r="E104" s="108">
        <v>0</v>
      </c>
      <c r="F104" s="103">
        <v>0</v>
      </c>
      <c r="G104" s="103">
        <v>0</v>
      </c>
      <c r="H104" s="103">
        <v>0</v>
      </c>
      <c r="I104" s="103">
        <v>0</v>
      </c>
      <c r="J104" s="108">
        <v>4975613</v>
      </c>
      <c r="K104" s="103">
        <v>29700</v>
      </c>
      <c r="L104" s="103">
        <v>0</v>
      </c>
      <c r="M104" s="103">
        <v>0</v>
      </c>
      <c r="N104" s="103">
        <v>0</v>
      </c>
      <c r="O104" s="103">
        <v>4975613</v>
      </c>
      <c r="P104" s="108">
        <v>4975613</v>
      </c>
    </row>
    <row r="105" spans="1:16" ht="31.5">
      <c r="A105" s="75" t="s">
        <v>437</v>
      </c>
      <c r="B105" s="75" t="s">
        <v>219</v>
      </c>
      <c r="C105" s="78" t="s">
        <v>146</v>
      </c>
      <c r="D105" s="78" t="s">
        <v>147</v>
      </c>
      <c r="E105" s="108">
        <v>0</v>
      </c>
      <c r="F105" s="103">
        <v>0</v>
      </c>
      <c r="G105" s="103">
        <v>0</v>
      </c>
      <c r="H105" s="103">
        <v>0</v>
      </c>
      <c r="I105" s="103">
        <v>0</v>
      </c>
      <c r="J105" s="108">
        <v>174535</v>
      </c>
      <c r="K105" s="103">
        <v>174535</v>
      </c>
      <c r="L105" s="103">
        <v>0</v>
      </c>
      <c r="M105" s="103">
        <v>0</v>
      </c>
      <c r="N105" s="103">
        <v>0</v>
      </c>
      <c r="O105" s="103">
        <v>174535</v>
      </c>
      <c r="P105" s="108">
        <v>174535</v>
      </c>
    </row>
    <row r="106" spans="1:16" ht="47.25">
      <c r="A106" s="75" t="s">
        <v>287</v>
      </c>
      <c r="B106" s="75" t="s">
        <v>169</v>
      </c>
      <c r="C106" s="78" t="s">
        <v>170</v>
      </c>
      <c r="D106" s="78" t="s">
        <v>171</v>
      </c>
      <c r="E106" s="108">
        <v>7325000</v>
      </c>
      <c r="F106" s="103">
        <v>7325000</v>
      </c>
      <c r="G106" s="103">
        <v>0</v>
      </c>
      <c r="H106" s="103">
        <v>0</v>
      </c>
      <c r="I106" s="103">
        <v>0</v>
      </c>
      <c r="J106" s="108">
        <v>1110873</v>
      </c>
      <c r="K106" s="103">
        <v>1110873</v>
      </c>
      <c r="L106" s="103">
        <v>0</v>
      </c>
      <c r="M106" s="103">
        <v>0</v>
      </c>
      <c r="N106" s="103">
        <v>0</v>
      </c>
      <c r="O106" s="103">
        <v>1110873</v>
      </c>
      <c r="P106" s="108">
        <v>8435873</v>
      </c>
    </row>
    <row r="107" spans="1:16" ht="15.75">
      <c r="A107" s="75" t="s">
        <v>288</v>
      </c>
      <c r="B107" s="75" t="s">
        <v>172</v>
      </c>
      <c r="C107" s="78" t="s">
        <v>118</v>
      </c>
      <c r="D107" s="78" t="s">
        <v>173</v>
      </c>
      <c r="E107" s="108">
        <v>20000</v>
      </c>
      <c r="F107" s="103">
        <v>20000</v>
      </c>
      <c r="G107" s="103">
        <v>0</v>
      </c>
      <c r="H107" s="103">
        <v>0</v>
      </c>
      <c r="I107" s="103">
        <v>0</v>
      </c>
      <c r="J107" s="108">
        <v>0</v>
      </c>
      <c r="K107" s="103">
        <v>0</v>
      </c>
      <c r="L107" s="103">
        <v>0</v>
      </c>
      <c r="M107" s="103">
        <v>0</v>
      </c>
      <c r="N107" s="103">
        <v>0</v>
      </c>
      <c r="O107" s="103">
        <v>0</v>
      </c>
      <c r="P107" s="108">
        <v>20000</v>
      </c>
    </row>
    <row r="108" spans="1:16" ht="31.5">
      <c r="A108" s="75" t="s">
        <v>289</v>
      </c>
      <c r="B108" s="75" t="s">
        <v>174</v>
      </c>
      <c r="C108" s="78" t="s">
        <v>119</v>
      </c>
      <c r="D108" s="78" t="s">
        <v>89</v>
      </c>
      <c r="E108" s="108">
        <v>0</v>
      </c>
      <c r="F108" s="103">
        <v>0</v>
      </c>
      <c r="G108" s="103">
        <v>0</v>
      </c>
      <c r="H108" s="103">
        <v>0</v>
      </c>
      <c r="I108" s="103">
        <v>0</v>
      </c>
      <c r="J108" s="108">
        <v>70400</v>
      </c>
      <c r="K108" s="103">
        <v>0</v>
      </c>
      <c r="L108" s="103">
        <v>70400</v>
      </c>
      <c r="M108" s="103">
        <v>0</v>
      </c>
      <c r="N108" s="103">
        <v>0</v>
      </c>
      <c r="O108" s="103">
        <v>0</v>
      </c>
      <c r="P108" s="108">
        <v>70400</v>
      </c>
    </row>
    <row r="109" spans="1:16" ht="31.5">
      <c r="A109" s="75" t="s">
        <v>540</v>
      </c>
      <c r="B109" s="75" t="s">
        <v>541</v>
      </c>
      <c r="C109" s="78" t="s">
        <v>542</v>
      </c>
      <c r="D109" s="78" t="s">
        <v>543</v>
      </c>
      <c r="E109" s="108">
        <v>0</v>
      </c>
      <c r="F109" s="103">
        <v>0</v>
      </c>
      <c r="G109" s="103">
        <v>0</v>
      </c>
      <c r="H109" s="103">
        <v>0</v>
      </c>
      <c r="I109" s="103">
        <v>0</v>
      </c>
      <c r="J109" s="108">
        <v>519492.54</v>
      </c>
      <c r="K109" s="103">
        <v>0</v>
      </c>
      <c r="L109" s="103">
        <v>519492.54</v>
      </c>
      <c r="M109" s="103">
        <v>0</v>
      </c>
      <c r="N109" s="103">
        <v>0</v>
      </c>
      <c r="O109" s="103">
        <v>0</v>
      </c>
      <c r="P109" s="108">
        <v>519492.54</v>
      </c>
    </row>
    <row r="110" spans="1:16" ht="31.5">
      <c r="A110" s="34" t="s">
        <v>290</v>
      </c>
      <c r="B110" s="26"/>
      <c r="C110" s="67"/>
      <c r="D110" s="77" t="s">
        <v>3</v>
      </c>
      <c r="E110" s="66">
        <v>7230961</v>
      </c>
      <c r="F110" s="67">
        <v>7230961</v>
      </c>
      <c r="G110" s="67">
        <v>2685093</v>
      </c>
      <c r="H110" s="67">
        <v>48181</v>
      </c>
      <c r="I110" s="67">
        <v>0</v>
      </c>
      <c r="J110" s="66">
        <v>470000</v>
      </c>
      <c r="K110" s="67">
        <v>470000</v>
      </c>
      <c r="L110" s="67">
        <v>0</v>
      </c>
      <c r="M110" s="67">
        <v>0</v>
      </c>
      <c r="N110" s="67">
        <v>0</v>
      </c>
      <c r="O110" s="67">
        <v>470000</v>
      </c>
      <c r="P110" s="66">
        <v>7700961</v>
      </c>
    </row>
    <row r="111" spans="1:16" ht="31.5">
      <c r="A111" s="34" t="s">
        <v>291</v>
      </c>
      <c r="B111" s="26"/>
      <c r="C111" s="67"/>
      <c r="D111" s="77" t="s">
        <v>3</v>
      </c>
      <c r="E111" s="66">
        <v>7230961</v>
      </c>
      <c r="F111" s="67">
        <v>7230961</v>
      </c>
      <c r="G111" s="67">
        <v>2685093</v>
      </c>
      <c r="H111" s="67">
        <v>48181</v>
      </c>
      <c r="I111" s="67">
        <v>0</v>
      </c>
      <c r="J111" s="66">
        <v>470000</v>
      </c>
      <c r="K111" s="67">
        <v>470000</v>
      </c>
      <c r="L111" s="67">
        <v>0</v>
      </c>
      <c r="M111" s="67">
        <v>0</v>
      </c>
      <c r="N111" s="67">
        <v>0</v>
      </c>
      <c r="O111" s="67">
        <v>470000</v>
      </c>
      <c r="P111" s="66">
        <v>7700961</v>
      </c>
    </row>
    <row r="112" spans="1:16" ht="47.25">
      <c r="A112" s="75" t="s">
        <v>292</v>
      </c>
      <c r="B112" s="75" t="s">
        <v>125</v>
      </c>
      <c r="C112" s="78" t="s">
        <v>101</v>
      </c>
      <c r="D112" s="78" t="s">
        <v>126</v>
      </c>
      <c r="E112" s="108">
        <v>3480433</v>
      </c>
      <c r="F112" s="103">
        <v>3480433</v>
      </c>
      <c r="G112" s="103">
        <v>2685093</v>
      </c>
      <c r="H112" s="103">
        <v>48181</v>
      </c>
      <c r="I112" s="103">
        <v>0</v>
      </c>
      <c r="J112" s="108">
        <v>0</v>
      </c>
      <c r="K112" s="103">
        <v>0</v>
      </c>
      <c r="L112" s="103">
        <v>0</v>
      </c>
      <c r="M112" s="103">
        <v>0</v>
      </c>
      <c r="N112" s="103">
        <v>0</v>
      </c>
      <c r="O112" s="103">
        <v>0</v>
      </c>
      <c r="P112" s="108">
        <v>3480433</v>
      </c>
    </row>
    <row r="113" spans="1:16" ht="47.25">
      <c r="A113" s="75" t="s">
        <v>293</v>
      </c>
      <c r="B113" s="75" t="s">
        <v>294</v>
      </c>
      <c r="C113" s="78" t="s">
        <v>110</v>
      </c>
      <c r="D113" s="78" t="s">
        <v>295</v>
      </c>
      <c r="E113" s="108">
        <v>785928</v>
      </c>
      <c r="F113" s="103">
        <v>785928</v>
      </c>
      <c r="G113" s="103">
        <v>0</v>
      </c>
      <c r="H113" s="103">
        <v>0</v>
      </c>
      <c r="I113" s="103">
        <v>0</v>
      </c>
      <c r="J113" s="108">
        <v>0</v>
      </c>
      <c r="K113" s="103">
        <v>0</v>
      </c>
      <c r="L113" s="103">
        <v>0</v>
      </c>
      <c r="M113" s="103">
        <v>0</v>
      </c>
      <c r="N113" s="103">
        <v>0</v>
      </c>
      <c r="O113" s="103">
        <v>0</v>
      </c>
      <c r="P113" s="108">
        <v>785928</v>
      </c>
    </row>
    <row r="114" spans="1:16" ht="15.75">
      <c r="A114" s="75" t="s">
        <v>296</v>
      </c>
      <c r="B114" s="75" t="s">
        <v>175</v>
      </c>
      <c r="C114" s="78" t="s">
        <v>4</v>
      </c>
      <c r="D114" s="78" t="s">
        <v>176</v>
      </c>
      <c r="E114" s="108">
        <v>2964600</v>
      </c>
      <c r="F114" s="103">
        <v>2964600</v>
      </c>
      <c r="G114" s="103">
        <v>0</v>
      </c>
      <c r="H114" s="103">
        <v>0</v>
      </c>
      <c r="I114" s="103">
        <v>0</v>
      </c>
      <c r="J114" s="108">
        <v>0</v>
      </c>
      <c r="K114" s="103">
        <v>0</v>
      </c>
      <c r="L114" s="103">
        <v>0</v>
      </c>
      <c r="M114" s="103">
        <v>0</v>
      </c>
      <c r="N114" s="103">
        <v>0</v>
      </c>
      <c r="O114" s="103">
        <v>0</v>
      </c>
      <c r="P114" s="108">
        <v>2964600</v>
      </c>
    </row>
    <row r="115" spans="1:16" s="51" customFormat="1" ht="47.25">
      <c r="A115" s="75" t="s">
        <v>578</v>
      </c>
      <c r="B115" s="75" t="s">
        <v>579</v>
      </c>
      <c r="C115" s="78" t="s">
        <v>4</v>
      </c>
      <c r="D115" s="152" t="s">
        <v>580</v>
      </c>
      <c r="E115" s="108">
        <v>0</v>
      </c>
      <c r="F115" s="103">
        <v>0</v>
      </c>
      <c r="G115" s="103">
        <v>0</v>
      </c>
      <c r="H115" s="103">
        <v>0</v>
      </c>
      <c r="I115" s="103">
        <v>0</v>
      </c>
      <c r="J115" s="108">
        <v>470000</v>
      </c>
      <c r="K115" s="103">
        <v>470000</v>
      </c>
      <c r="L115" s="103">
        <v>0</v>
      </c>
      <c r="M115" s="103">
        <v>0</v>
      </c>
      <c r="N115" s="103">
        <v>0</v>
      </c>
      <c r="O115" s="103">
        <v>470000</v>
      </c>
      <c r="P115" s="108">
        <v>470000</v>
      </c>
    </row>
    <row r="116" spans="1:16" s="51" customFormat="1" ht="15.75">
      <c r="A116" s="35" t="s">
        <v>318</v>
      </c>
      <c r="B116" s="79" t="s">
        <v>318</v>
      </c>
      <c r="C116" s="66" t="s">
        <v>318</v>
      </c>
      <c r="D116" s="80" t="s">
        <v>432</v>
      </c>
      <c r="E116" s="66">
        <v>346618123.19</v>
      </c>
      <c r="F116" s="66">
        <v>323901446.19</v>
      </c>
      <c r="G116" s="66">
        <v>179590614</v>
      </c>
      <c r="H116" s="66">
        <v>16079076</v>
      </c>
      <c r="I116" s="66">
        <v>22716677</v>
      </c>
      <c r="J116" s="66">
        <v>58918322.54</v>
      </c>
      <c r="K116" s="66">
        <v>20074651</v>
      </c>
      <c r="L116" s="66">
        <v>6021949.54</v>
      </c>
      <c r="M116" s="66">
        <v>458907</v>
      </c>
      <c r="N116" s="66">
        <v>67075</v>
      </c>
      <c r="O116" s="66">
        <v>52896373</v>
      </c>
      <c r="P116" s="66">
        <v>405536445.73</v>
      </c>
    </row>
    <row r="117" spans="1:16" s="51" customFormat="1" ht="15.75">
      <c r="A117" s="57"/>
      <c r="B117" s="85"/>
      <c r="C117" s="86"/>
      <c r="D117" s="87"/>
      <c r="E117" s="86"/>
      <c r="F117" s="86"/>
      <c r="G117" s="86"/>
      <c r="H117" s="86"/>
      <c r="I117" s="86"/>
      <c r="J117" s="86"/>
      <c r="K117" s="86"/>
      <c r="L117" s="86"/>
      <c r="M117" s="86"/>
      <c r="N117" s="86"/>
      <c r="O117" s="86"/>
      <c r="P117" s="86"/>
    </row>
    <row r="118" spans="1:16" ht="15.75">
      <c r="A118" s="5" t="s">
        <v>449</v>
      </c>
      <c r="B118" s="15"/>
      <c r="C118" s="5"/>
      <c r="D118" s="5"/>
      <c r="E118" s="15"/>
      <c r="F118" s="5"/>
      <c r="G118" s="5"/>
      <c r="H118" s="5"/>
      <c r="I118" s="5"/>
      <c r="J118" s="5"/>
      <c r="K118" s="5"/>
      <c r="L118" s="5"/>
      <c r="M118" s="5"/>
      <c r="N118" s="5"/>
      <c r="O118" s="5"/>
      <c r="P118" s="19"/>
    </row>
    <row r="119" spans="1:16" ht="15.75">
      <c r="A119" s="5"/>
      <c r="B119" s="5"/>
      <c r="C119" s="5"/>
      <c r="D119" s="5"/>
      <c r="E119" s="5"/>
      <c r="F119" s="5"/>
      <c r="G119" s="5"/>
      <c r="H119" s="5"/>
      <c r="I119" s="5"/>
      <c r="J119" s="5"/>
      <c r="K119" s="5"/>
      <c r="L119" s="5"/>
      <c r="M119" s="5"/>
      <c r="N119" s="5"/>
      <c r="O119" s="5"/>
      <c r="P119" s="19"/>
    </row>
    <row r="120" spans="1:16" ht="15.75">
      <c r="A120" s="5" t="s">
        <v>336</v>
      </c>
      <c r="B120" s="5"/>
      <c r="C120" s="5"/>
      <c r="D120" s="5"/>
      <c r="E120" s="5"/>
      <c r="F120" s="5"/>
      <c r="G120" s="5"/>
      <c r="H120" s="5"/>
      <c r="I120" s="5"/>
      <c r="J120" s="5"/>
      <c r="K120" s="5"/>
      <c r="L120" s="5"/>
      <c r="M120" s="5"/>
      <c r="N120" s="5"/>
      <c r="O120" s="5"/>
      <c r="P120" s="19"/>
    </row>
    <row r="121" spans="1:16" ht="15.75">
      <c r="A121" s="5"/>
      <c r="B121" s="5"/>
      <c r="C121" s="5"/>
      <c r="D121" s="5"/>
      <c r="E121" s="5"/>
      <c r="F121" s="5"/>
      <c r="G121" s="5"/>
      <c r="H121" s="5"/>
      <c r="I121" s="5"/>
      <c r="J121" s="5"/>
      <c r="K121" s="5"/>
      <c r="L121" s="5"/>
      <c r="M121" s="5"/>
      <c r="N121" s="5"/>
      <c r="O121" s="5"/>
      <c r="P121" s="19"/>
    </row>
    <row r="122" spans="1:16" ht="15.75">
      <c r="A122" s="16" t="s">
        <v>450</v>
      </c>
      <c r="B122" s="5"/>
      <c r="C122" s="5"/>
      <c r="D122" s="5"/>
      <c r="E122" s="5"/>
      <c r="F122" s="5"/>
      <c r="G122" s="5"/>
      <c r="H122" s="5"/>
      <c r="I122" s="5"/>
      <c r="J122" s="5"/>
      <c r="K122" s="5"/>
      <c r="L122" s="5"/>
      <c r="M122" s="5"/>
      <c r="N122" s="5"/>
      <c r="O122" s="5"/>
      <c r="P122" s="19"/>
    </row>
    <row r="123" spans="1:16" ht="15.75">
      <c r="A123" s="5"/>
      <c r="B123" s="5"/>
      <c r="C123" s="5"/>
      <c r="D123" s="5"/>
      <c r="E123" s="5"/>
      <c r="F123" s="5"/>
      <c r="G123" s="19"/>
      <c r="H123" s="19"/>
      <c r="I123" s="19"/>
      <c r="J123" s="19"/>
      <c r="K123" s="19"/>
      <c r="L123" s="19"/>
      <c r="M123" s="19"/>
      <c r="N123" s="19"/>
      <c r="O123" s="19"/>
      <c r="P123" s="19"/>
    </row>
  </sheetData>
  <sheetProtection/>
  <mergeCells count="22">
    <mergeCell ref="C11:C14"/>
    <mergeCell ref="D11:D14"/>
    <mergeCell ref="E11:I11"/>
    <mergeCell ref="E12:E14"/>
    <mergeCell ref="J11:O11"/>
    <mergeCell ref="J12:J14"/>
    <mergeCell ref="A6:P6"/>
    <mergeCell ref="A7:P7"/>
    <mergeCell ref="P11:P14"/>
    <mergeCell ref="A11:A14"/>
    <mergeCell ref="B11:B14"/>
    <mergeCell ref="M13:M14"/>
    <mergeCell ref="M12:N12"/>
    <mergeCell ref="H13:H14"/>
    <mergeCell ref="G12:H12"/>
    <mergeCell ref="O12:O14"/>
    <mergeCell ref="N13:N14"/>
    <mergeCell ref="F12:F14"/>
    <mergeCell ref="K12:K14"/>
    <mergeCell ref="L12:L14"/>
    <mergeCell ref="I12:I14"/>
    <mergeCell ref="G13:G14"/>
  </mergeCells>
  <printOptions/>
  <pageMargins left="0.7086614173228347" right="0.2362204724409449" top="0.31496062992125984" bottom="0.1968503937007874" header="0.31496062992125984" footer="0.1968503937007874"/>
  <pageSetup fitToHeight="3" fitToWidth="1" horizontalDpi="600" verticalDpi="600" orientation="landscape" paperSize="9" scale="40" r:id="rId1"/>
  <rowBreaks count="1" manualBreakCount="1">
    <brk id="72" max="15" man="1"/>
  </rowBreaks>
</worksheet>
</file>

<file path=xl/worksheets/sheet4.xml><?xml version="1.0" encoding="utf-8"?>
<worksheet xmlns="http://schemas.openxmlformats.org/spreadsheetml/2006/main" xmlns:r="http://schemas.openxmlformats.org/officeDocument/2006/relationships">
  <dimension ref="B1:S57"/>
  <sheetViews>
    <sheetView view="pageBreakPreview" zoomScale="60" zoomScalePageLayoutView="0" workbookViewId="0" topLeftCell="A1">
      <selection activeCell="G5" sqref="G5"/>
    </sheetView>
  </sheetViews>
  <sheetFormatPr defaultColWidth="7.875" defaultRowHeight="12.75"/>
  <cols>
    <col min="1" max="1" width="7.875" style="4" customWidth="1"/>
    <col min="2" max="2" width="18.625" style="4" customWidth="1"/>
    <col min="3" max="3" width="88.125" style="4" customWidth="1"/>
    <col min="4" max="5" width="19.625" style="6" customWidth="1"/>
    <col min="6" max="6" width="21.75390625" style="4" customWidth="1"/>
    <col min="7" max="7" width="24.125" style="4" customWidth="1"/>
    <col min="8" max="8" width="21.125" style="4" customWidth="1"/>
    <col min="9" max="9" width="18.25390625" style="4" customWidth="1"/>
    <col min="10" max="10" width="21.00390625" style="4" customWidth="1"/>
    <col min="11" max="11" width="18.25390625" style="4" customWidth="1"/>
    <col min="12" max="12" width="16.375" style="4" customWidth="1"/>
    <col min="13" max="13" width="16.625" style="4" customWidth="1"/>
    <col min="14" max="14" width="18.625" style="4" customWidth="1"/>
    <col min="15" max="15" width="16.625" style="4" customWidth="1"/>
    <col min="16" max="16" width="22.375" style="4" customWidth="1"/>
    <col min="17" max="17" width="32.00390625" style="4" customWidth="1"/>
    <col min="18" max="18" width="14.75390625" style="4" customWidth="1"/>
    <col min="19" max="19" width="17.25390625" style="4" customWidth="1"/>
    <col min="20" max="16384" width="7.875" style="4" customWidth="1"/>
  </cols>
  <sheetData>
    <row r="1" spans="2:8" ht="22.5" customHeight="1">
      <c r="B1" s="5"/>
      <c r="C1" s="5"/>
      <c r="D1" s="36"/>
      <c r="E1" s="36"/>
      <c r="F1" s="5"/>
      <c r="G1" s="5"/>
      <c r="H1" s="5"/>
    </row>
    <row r="2" spans="2:8" ht="15.75">
      <c r="B2" s="5"/>
      <c r="C2" s="5"/>
      <c r="D2" s="21"/>
      <c r="E2" s="36"/>
      <c r="F2" s="21"/>
      <c r="G2" s="21" t="s">
        <v>86</v>
      </c>
      <c r="H2" s="5"/>
    </row>
    <row r="3" spans="2:8" ht="15.75">
      <c r="B3" s="5"/>
      <c r="C3" s="5"/>
      <c r="D3" s="21"/>
      <c r="E3" s="36"/>
      <c r="F3" s="21"/>
      <c r="G3" s="21" t="s">
        <v>9</v>
      </c>
      <c r="H3" s="5"/>
    </row>
    <row r="4" spans="2:8" ht="15.75">
      <c r="B4" s="5"/>
      <c r="C4" s="46"/>
      <c r="D4" s="22"/>
      <c r="E4" s="23"/>
      <c r="F4" s="22"/>
      <c r="G4" s="22" t="s">
        <v>371</v>
      </c>
      <c r="H4" s="5"/>
    </row>
    <row r="5" spans="2:8" ht="15.75">
      <c r="B5" s="5"/>
      <c r="C5" s="46"/>
      <c r="D5" s="23"/>
      <c r="E5" s="23"/>
      <c r="F5" s="23"/>
      <c r="G5" s="22" t="s">
        <v>583</v>
      </c>
      <c r="H5" s="5"/>
    </row>
    <row r="6" spans="2:8" ht="67.5" customHeight="1">
      <c r="B6" s="170" t="s">
        <v>311</v>
      </c>
      <c r="C6" s="170"/>
      <c r="D6" s="170"/>
      <c r="E6" s="170"/>
      <c r="F6" s="170"/>
      <c r="G6" s="170"/>
      <c r="H6" s="5"/>
    </row>
    <row r="7" spans="2:8" s="7" customFormat="1" ht="18" customHeight="1">
      <c r="B7" s="170"/>
      <c r="C7" s="170"/>
      <c r="D7" s="170"/>
      <c r="E7" s="170"/>
      <c r="F7" s="170"/>
      <c r="G7" s="170"/>
      <c r="H7" s="5"/>
    </row>
    <row r="8" spans="2:8" s="7" customFormat="1" ht="18" customHeight="1">
      <c r="B8" s="25"/>
      <c r="C8" s="25"/>
      <c r="D8" s="25"/>
      <c r="E8" s="25"/>
      <c r="F8" s="25"/>
      <c r="G8" s="25"/>
      <c r="H8" s="5"/>
    </row>
    <row r="9" spans="2:8" s="7" customFormat="1" ht="18" customHeight="1">
      <c r="B9" s="73" t="s">
        <v>398</v>
      </c>
      <c r="C9" s="25"/>
      <c r="D9" s="25"/>
      <c r="E9" s="25"/>
      <c r="F9" s="25"/>
      <c r="G9" s="25"/>
      <c r="H9" s="5"/>
    </row>
    <row r="10" spans="2:8" s="7" customFormat="1" ht="18" customHeight="1">
      <c r="B10" s="72" t="s">
        <v>435</v>
      </c>
      <c r="C10" s="25"/>
      <c r="D10" s="25"/>
      <c r="E10" s="25"/>
      <c r="F10" s="25"/>
      <c r="G10" s="25"/>
      <c r="H10" s="5"/>
    </row>
    <row r="11" spans="2:8" s="2" customFormat="1" ht="70.5" customHeight="1">
      <c r="B11" s="169" t="s">
        <v>14</v>
      </c>
      <c r="C11" s="169" t="s">
        <v>66</v>
      </c>
      <c r="D11" s="169" t="s">
        <v>67</v>
      </c>
      <c r="E11" s="169"/>
      <c r="F11" s="8" t="s">
        <v>5</v>
      </c>
      <c r="G11" s="8" t="s">
        <v>6</v>
      </c>
      <c r="H11" s="171" t="s">
        <v>68</v>
      </c>
    </row>
    <row r="12" spans="2:8" s="2" customFormat="1" ht="31.5">
      <c r="B12" s="169"/>
      <c r="C12" s="169"/>
      <c r="D12" s="3" t="s">
        <v>69</v>
      </c>
      <c r="E12" s="3" t="s">
        <v>70</v>
      </c>
      <c r="F12" s="8" t="s">
        <v>71</v>
      </c>
      <c r="G12" s="8" t="s">
        <v>71</v>
      </c>
      <c r="H12" s="171"/>
    </row>
    <row r="13" spans="2:19" s="11" customFormat="1" ht="18.75">
      <c r="B13" s="9">
        <v>1</v>
      </c>
      <c r="C13" s="9">
        <v>2</v>
      </c>
      <c r="D13" s="9">
        <v>3</v>
      </c>
      <c r="E13" s="9">
        <v>4</v>
      </c>
      <c r="F13" s="10">
        <v>5</v>
      </c>
      <c r="G13" s="10">
        <v>6</v>
      </c>
      <c r="H13" s="10">
        <v>7</v>
      </c>
      <c r="I13" s="1"/>
      <c r="J13" s="1"/>
      <c r="K13" s="1"/>
      <c r="L13" s="1"/>
      <c r="M13" s="1"/>
      <c r="N13" s="1"/>
      <c r="O13" s="1"/>
      <c r="P13" s="1"/>
      <c r="Q13" s="1"/>
      <c r="R13" s="1"/>
      <c r="S13" s="1"/>
    </row>
    <row r="14" spans="2:19" s="12" customFormat="1" ht="18.75">
      <c r="B14" s="169" t="s">
        <v>72</v>
      </c>
      <c r="C14" s="169"/>
      <c r="D14" s="169"/>
      <c r="E14" s="169"/>
      <c r="F14" s="169"/>
      <c r="G14" s="169"/>
      <c r="H14" s="169"/>
      <c r="I14" s="2"/>
      <c r="J14" s="2"/>
      <c r="K14" s="2"/>
      <c r="L14" s="2"/>
      <c r="M14" s="2"/>
      <c r="N14" s="2"/>
      <c r="O14" s="2"/>
      <c r="P14" s="2"/>
      <c r="Q14" s="2"/>
      <c r="R14" s="2"/>
      <c r="S14" s="2"/>
    </row>
    <row r="15" spans="2:8" ht="31.5">
      <c r="B15" s="27">
        <v>41020100</v>
      </c>
      <c r="C15" s="28" t="s">
        <v>309</v>
      </c>
      <c r="D15" s="3" t="s">
        <v>73</v>
      </c>
      <c r="E15" s="3" t="s">
        <v>74</v>
      </c>
      <c r="F15" s="55">
        <v>29909000</v>
      </c>
      <c r="G15" s="55"/>
      <c r="H15" s="56">
        <f>F15+G15</f>
        <v>29909000</v>
      </c>
    </row>
    <row r="16" spans="2:8" ht="31.5">
      <c r="B16" s="27">
        <v>41031400</v>
      </c>
      <c r="C16" s="74" t="s">
        <v>411</v>
      </c>
      <c r="D16" s="3" t="s">
        <v>73</v>
      </c>
      <c r="E16" s="3" t="s">
        <v>74</v>
      </c>
      <c r="F16" s="55">
        <v>984149</v>
      </c>
      <c r="G16" s="55">
        <v>4920747</v>
      </c>
      <c r="H16" s="56">
        <f>F16+G16</f>
        <v>5904896</v>
      </c>
    </row>
    <row r="17" spans="2:8" ht="31.5">
      <c r="B17" s="3">
        <v>41033900</v>
      </c>
      <c r="C17" s="3" t="s">
        <v>15</v>
      </c>
      <c r="D17" s="3" t="s">
        <v>73</v>
      </c>
      <c r="E17" s="3" t="s">
        <v>74</v>
      </c>
      <c r="F17" s="54">
        <v>66960100</v>
      </c>
      <c r="G17" s="56"/>
      <c r="H17" s="56">
        <f>F17+G17</f>
        <v>66960100</v>
      </c>
    </row>
    <row r="18" spans="2:8" ht="31.5">
      <c r="B18" s="3">
        <v>41034200</v>
      </c>
      <c r="C18" s="3" t="s">
        <v>16</v>
      </c>
      <c r="D18" s="3" t="s">
        <v>73</v>
      </c>
      <c r="E18" s="3" t="s">
        <v>74</v>
      </c>
      <c r="F18" s="54">
        <v>13337500</v>
      </c>
      <c r="G18" s="56"/>
      <c r="H18" s="56">
        <f>F18+G18</f>
        <v>13337500</v>
      </c>
    </row>
    <row r="19" spans="2:8" ht="31.5">
      <c r="B19" s="27">
        <v>41051000</v>
      </c>
      <c r="C19" s="63" t="s">
        <v>390</v>
      </c>
      <c r="D19" s="3" t="s">
        <v>73</v>
      </c>
      <c r="E19" s="3" t="s">
        <v>297</v>
      </c>
      <c r="F19" s="54">
        <v>1087500</v>
      </c>
      <c r="G19" s="56"/>
      <c r="H19" s="56">
        <f aca="true" t="shared" si="0" ref="H19:H40">F19+G19</f>
        <v>1087500</v>
      </c>
    </row>
    <row r="20" spans="2:8" ht="31.5">
      <c r="B20" s="27">
        <v>41051100</v>
      </c>
      <c r="C20" s="138" t="s">
        <v>536</v>
      </c>
      <c r="D20" s="3" t="s">
        <v>73</v>
      </c>
      <c r="E20" s="3" t="s">
        <v>297</v>
      </c>
      <c r="F20" s="54">
        <v>841000</v>
      </c>
      <c r="G20" s="56"/>
      <c r="H20" s="56">
        <f t="shared" si="0"/>
        <v>841000</v>
      </c>
    </row>
    <row r="21" spans="2:8" ht="47.25">
      <c r="B21" s="62">
        <v>41051200</v>
      </c>
      <c r="C21" s="62" t="s">
        <v>378</v>
      </c>
      <c r="D21" s="3" t="s">
        <v>73</v>
      </c>
      <c r="E21" s="3" t="s">
        <v>297</v>
      </c>
      <c r="F21" s="54">
        <f>189900-49600</f>
        <v>140300</v>
      </c>
      <c r="G21" s="56"/>
      <c r="H21" s="56">
        <f t="shared" si="0"/>
        <v>140300</v>
      </c>
    </row>
    <row r="22" spans="2:8" ht="47.25">
      <c r="B22" s="62">
        <v>41051400</v>
      </c>
      <c r="C22" s="62" t="s">
        <v>576</v>
      </c>
      <c r="D22" s="3"/>
      <c r="E22" s="3"/>
      <c r="F22" s="54">
        <v>1020993</v>
      </c>
      <c r="G22" s="56"/>
      <c r="H22" s="56">
        <f t="shared" si="0"/>
        <v>1020993</v>
      </c>
    </row>
    <row r="23" spans="2:8" ht="64.5" customHeight="1">
      <c r="B23" s="3">
        <v>41051500</v>
      </c>
      <c r="C23" s="28" t="s">
        <v>298</v>
      </c>
      <c r="D23" s="3" t="s">
        <v>73</v>
      </c>
      <c r="E23" s="3" t="s">
        <v>79</v>
      </c>
      <c r="F23" s="56">
        <v>353700</v>
      </c>
      <c r="G23" s="56"/>
      <c r="H23" s="56">
        <f t="shared" si="0"/>
        <v>353700</v>
      </c>
    </row>
    <row r="24" spans="2:8" ht="40.5" customHeight="1">
      <c r="B24" s="3">
        <v>41051500</v>
      </c>
      <c r="C24" s="28" t="s">
        <v>299</v>
      </c>
      <c r="D24" s="3" t="s">
        <v>73</v>
      </c>
      <c r="E24" s="3" t="s">
        <v>177</v>
      </c>
      <c r="F24" s="56">
        <v>90000</v>
      </c>
      <c r="G24" s="56"/>
      <c r="H24" s="56">
        <f t="shared" si="0"/>
        <v>90000</v>
      </c>
    </row>
    <row r="25" spans="2:8" ht="40.5" customHeight="1">
      <c r="B25" s="3">
        <v>41051500</v>
      </c>
      <c r="C25" s="28" t="s">
        <v>299</v>
      </c>
      <c r="D25" s="3" t="s">
        <v>73</v>
      </c>
      <c r="E25" s="3" t="s">
        <v>300</v>
      </c>
      <c r="F25" s="56">
        <v>150000</v>
      </c>
      <c r="G25" s="56"/>
      <c r="H25" s="56">
        <f t="shared" si="0"/>
        <v>150000</v>
      </c>
    </row>
    <row r="26" spans="2:8" ht="40.5" customHeight="1">
      <c r="B26" s="3">
        <v>41053600</v>
      </c>
      <c r="C26" s="91" t="s">
        <v>457</v>
      </c>
      <c r="D26" s="3" t="s">
        <v>73</v>
      </c>
      <c r="E26" s="3" t="s">
        <v>79</v>
      </c>
      <c r="F26" s="56"/>
      <c r="G26" s="94">
        <v>519492.54</v>
      </c>
      <c r="H26" s="94">
        <f t="shared" si="0"/>
        <v>519492.54</v>
      </c>
    </row>
    <row r="27" spans="2:8" ht="76.5" customHeight="1">
      <c r="B27" s="3">
        <v>41053600</v>
      </c>
      <c r="C27" s="91" t="s">
        <v>456</v>
      </c>
      <c r="D27" s="3" t="s">
        <v>73</v>
      </c>
      <c r="E27" s="3" t="s">
        <v>79</v>
      </c>
      <c r="F27" s="56"/>
      <c r="G27" s="94">
        <v>12000000</v>
      </c>
      <c r="H27" s="94">
        <f t="shared" si="0"/>
        <v>12000000</v>
      </c>
    </row>
    <row r="28" spans="2:8" ht="120" customHeight="1">
      <c r="B28" s="3">
        <v>41053900</v>
      </c>
      <c r="C28" s="143" t="s">
        <v>557</v>
      </c>
      <c r="D28" s="3" t="s">
        <v>73</v>
      </c>
      <c r="E28" s="3" t="s">
        <v>79</v>
      </c>
      <c r="F28" s="56">
        <v>7759933</v>
      </c>
      <c r="G28" s="144"/>
      <c r="H28" s="94">
        <f t="shared" si="0"/>
        <v>7759933</v>
      </c>
    </row>
    <row r="29" spans="2:8" ht="76.5" customHeight="1">
      <c r="B29" s="3">
        <v>41053900</v>
      </c>
      <c r="C29" s="3" t="s">
        <v>534</v>
      </c>
      <c r="D29" s="3" t="s">
        <v>73</v>
      </c>
      <c r="E29" s="3" t="s">
        <v>79</v>
      </c>
      <c r="F29" s="56">
        <v>579148</v>
      </c>
      <c r="G29" s="94"/>
      <c r="H29" s="94">
        <f t="shared" si="0"/>
        <v>579148</v>
      </c>
    </row>
    <row r="30" spans="2:8" ht="117.75" customHeight="1">
      <c r="B30" s="3">
        <v>41053900</v>
      </c>
      <c r="C30" s="3" t="s">
        <v>535</v>
      </c>
      <c r="D30" s="3" t="s">
        <v>73</v>
      </c>
      <c r="E30" s="3" t="s">
        <v>79</v>
      </c>
      <c r="F30" s="56">
        <v>5250000</v>
      </c>
      <c r="G30" s="56"/>
      <c r="H30" s="56">
        <f t="shared" si="0"/>
        <v>5250000</v>
      </c>
    </row>
    <row r="31" spans="2:8" ht="129.75" customHeight="1">
      <c r="B31" s="3">
        <v>41053900</v>
      </c>
      <c r="C31" s="3" t="s">
        <v>301</v>
      </c>
      <c r="D31" s="3" t="s">
        <v>73</v>
      </c>
      <c r="E31" s="3" t="s">
        <v>79</v>
      </c>
      <c r="F31" s="56">
        <v>122080</v>
      </c>
      <c r="G31" s="56"/>
      <c r="H31" s="56">
        <f t="shared" si="0"/>
        <v>122080</v>
      </c>
    </row>
    <row r="32" spans="2:8" ht="104.25" customHeight="1">
      <c r="B32" s="3">
        <v>41053900</v>
      </c>
      <c r="C32" s="3" t="s">
        <v>383</v>
      </c>
      <c r="D32" s="3" t="s">
        <v>73</v>
      </c>
      <c r="E32" s="3" t="s">
        <v>79</v>
      </c>
      <c r="F32" s="56">
        <v>108000</v>
      </c>
      <c r="G32" s="56"/>
      <c r="H32" s="56">
        <f t="shared" si="0"/>
        <v>108000</v>
      </c>
    </row>
    <row r="33" spans="2:8" ht="104.25" customHeight="1">
      <c r="B33" s="3">
        <v>41053900</v>
      </c>
      <c r="C33" s="50" t="s">
        <v>384</v>
      </c>
      <c r="D33" s="3" t="s">
        <v>73</v>
      </c>
      <c r="E33" s="3" t="s">
        <v>79</v>
      </c>
      <c r="F33" s="56">
        <v>23000</v>
      </c>
      <c r="G33" s="56"/>
      <c r="H33" s="56">
        <f t="shared" si="0"/>
        <v>23000</v>
      </c>
    </row>
    <row r="34" spans="2:8" ht="104.25" customHeight="1">
      <c r="B34" s="3">
        <v>41053900</v>
      </c>
      <c r="C34" s="3" t="s">
        <v>385</v>
      </c>
      <c r="D34" s="3" t="s">
        <v>73</v>
      </c>
      <c r="E34" s="3" t="s">
        <v>79</v>
      </c>
      <c r="F34" s="56">
        <f>72750+1500</f>
        <v>74250</v>
      </c>
      <c r="G34" s="56"/>
      <c r="H34" s="56">
        <f t="shared" si="0"/>
        <v>74250</v>
      </c>
    </row>
    <row r="35" spans="2:8" ht="70.5" customHeight="1">
      <c r="B35" s="3">
        <v>41053900</v>
      </c>
      <c r="C35" s="3" t="s">
        <v>302</v>
      </c>
      <c r="D35" s="3" t="s">
        <v>73</v>
      </c>
      <c r="E35" s="3" t="s">
        <v>79</v>
      </c>
      <c r="F35" s="56">
        <f>36400-14616</f>
        <v>21784</v>
      </c>
      <c r="G35" s="56"/>
      <c r="H35" s="56">
        <f t="shared" si="0"/>
        <v>21784</v>
      </c>
    </row>
    <row r="36" spans="2:8" ht="93" customHeight="1">
      <c r="B36" s="3">
        <v>41053900</v>
      </c>
      <c r="C36" s="3" t="s">
        <v>440</v>
      </c>
      <c r="D36" s="3" t="s">
        <v>73</v>
      </c>
      <c r="E36" s="3" t="s">
        <v>79</v>
      </c>
      <c r="F36" s="56">
        <v>468800</v>
      </c>
      <c r="G36" s="56"/>
      <c r="H36" s="56">
        <f t="shared" si="0"/>
        <v>468800</v>
      </c>
    </row>
    <row r="37" spans="2:8" ht="70.5" customHeight="1">
      <c r="B37" s="3">
        <v>41053900</v>
      </c>
      <c r="C37" s="3" t="s">
        <v>441</v>
      </c>
      <c r="D37" s="3" t="s">
        <v>73</v>
      </c>
      <c r="E37" s="3" t="s">
        <v>79</v>
      </c>
      <c r="F37" s="56">
        <f>8800+11200</f>
        <v>20000</v>
      </c>
      <c r="G37" s="56"/>
      <c r="H37" s="56">
        <f t="shared" si="0"/>
        <v>20000</v>
      </c>
    </row>
    <row r="38" spans="2:8" ht="70.5" customHeight="1">
      <c r="B38" s="3">
        <v>41053900</v>
      </c>
      <c r="C38" s="3" t="s">
        <v>442</v>
      </c>
      <c r="D38" s="3" t="s">
        <v>73</v>
      </c>
      <c r="E38" s="3" t="s">
        <v>79</v>
      </c>
      <c r="F38" s="56">
        <v>7200</v>
      </c>
      <c r="G38" s="56"/>
      <c r="H38" s="56">
        <f t="shared" si="0"/>
        <v>7200</v>
      </c>
    </row>
    <row r="39" spans="2:8" ht="70.5" customHeight="1">
      <c r="B39" s="3">
        <v>41053900</v>
      </c>
      <c r="C39" s="3" t="s">
        <v>577</v>
      </c>
      <c r="D39" s="3" t="s">
        <v>73</v>
      </c>
      <c r="E39" s="3" t="s">
        <v>79</v>
      </c>
      <c r="F39" s="56">
        <v>1267500</v>
      </c>
      <c r="G39" s="56"/>
      <c r="H39" s="56">
        <f t="shared" si="0"/>
        <v>1267500</v>
      </c>
    </row>
    <row r="40" spans="2:8" ht="70.5" customHeight="1">
      <c r="B40" s="3">
        <v>41055500</v>
      </c>
      <c r="C40" s="3" t="s">
        <v>454</v>
      </c>
      <c r="D40" s="3" t="s">
        <v>73</v>
      </c>
      <c r="E40" s="3" t="s">
        <v>79</v>
      </c>
      <c r="F40" s="56">
        <v>1101600</v>
      </c>
      <c r="G40" s="56"/>
      <c r="H40" s="56">
        <f t="shared" si="0"/>
        <v>1101600</v>
      </c>
    </row>
    <row r="41" spans="2:11" ht="40.5" customHeight="1">
      <c r="B41" s="3"/>
      <c r="C41" s="20" t="s">
        <v>76</v>
      </c>
      <c r="D41" s="20"/>
      <c r="E41" s="20"/>
      <c r="F41" s="95">
        <f>SUM(F15:F40)</f>
        <v>131677537</v>
      </c>
      <c r="G41" s="95">
        <f>SUM(G15:G35)</f>
        <v>17440239.54</v>
      </c>
      <c r="H41" s="95">
        <f>SUM(H15:H40)</f>
        <v>149117776.54000002</v>
      </c>
      <c r="I41" s="151"/>
      <c r="J41" s="151"/>
      <c r="K41" s="151"/>
    </row>
    <row r="42" spans="2:8" ht="40.5" customHeight="1">
      <c r="B42" s="172" t="s">
        <v>77</v>
      </c>
      <c r="C42" s="172"/>
      <c r="D42" s="172"/>
      <c r="E42" s="172"/>
      <c r="F42" s="172"/>
      <c r="G42" s="172"/>
      <c r="H42" s="172"/>
    </row>
    <row r="43" spans="2:8" ht="47.25">
      <c r="B43" s="3">
        <v>3719770</v>
      </c>
      <c r="C43" s="24" t="s">
        <v>303</v>
      </c>
      <c r="D43" s="3" t="s">
        <v>78</v>
      </c>
      <c r="E43" s="3" t="s">
        <v>73</v>
      </c>
      <c r="F43" s="31">
        <v>2417100</v>
      </c>
      <c r="G43" s="31"/>
      <c r="H43" s="30">
        <f>F43</f>
        <v>2417100</v>
      </c>
    </row>
    <row r="44" spans="2:8" ht="31.5">
      <c r="B44" s="3">
        <v>3719770</v>
      </c>
      <c r="C44" s="24" t="s">
        <v>120</v>
      </c>
      <c r="D44" s="3" t="s">
        <v>100</v>
      </c>
      <c r="E44" s="3" t="s">
        <v>73</v>
      </c>
      <c r="F44" s="31">
        <v>25000</v>
      </c>
      <c r="G44" s="31"/>
      <c r="H44" s="30">
        <f>F44</f>
        <v>25000</v>
      </c>
    </row>
    <row r="45" spans="2:8" ht="31.5">
      <c r="B45" s="3">
        <v>3719770</v>
      </c>
      <c r="C45" s="24" t="s">
        <v>75</v>
      </c>
      <c r="D45" s="3" t="s">
        <v>80</v>
      </c>
      <c r="E45" s="3" t="s">
        <v>73</v>
      </c>
      <c r="F45" s="30">
        <v>500000</v>
      </c>
      <c r="G45" s="30"/>
      <c r="H45" s="30">
        <f>F45</f>
        <v>500000</v>
      </c>
    </row>
    <row r="46" spans="2:8" ht="31.5">
      <c r="B46" s="3">
        <v>3719770</v>
      </c>
      <c r="C46" s="24" t="s">
        <v>407</v>
      </c>
      <c r="D46" s="3" t="s">
        <v>79</v>
      </c>
      <c r="E46" s="3" t="s">
        <v>73</v>
      </c>
      <c r="F46" s="30">
        <v>22500</v>
      </c>
      <c r="G46" s="30"/>
      <c r="H46" s="30">
        <f>F46</f>
        <v>22500</v>
      </c>
    </row>
    <row r="47" spans="2:8" ht="63">
      <c r="B47" s="3">
        <v>3719800</v>
      </c>
      <c r="C47" s="24" t="s">
        <v>570</v>
      </c>
      <c r="D47" s="3" t="s">
        <v>566</v>
      </c>
      <c r="E47" s="3" t="s">
        <v>73</v>
      </c>
      <c r="F47" s="30"/>
      <c r="G47" s="30">
        <v>70000</v>
      </c>
      <c r="H47" s="30">
        <f>F47+G47</f>
        <v>70000</v>
      </c>
    </row>
    <row r="48" spans="2:8" ht="78.75">
      <c r="B48" s="3">
        <v>3719800</v>
      </c>
      <c r="C48" s="24" t="s">
        <v>575</v>
      </c>
      <c r="D48" s="3" t="s">
        <v>566</v>
      </c>
      <c r="E48" s="3" t="s">
        <v>73</v>
      </c>
      <c r="F48" s="30"/>
      <c r="G48" s="30">
        <v>300000</v>
      </c>
      <c r="H48" s="30">
        <f>F48+G48</f>
        <v>300000</v>
      </c>
    </row>
    <row r="49" spans="2:8" ht="63">
      <c r="B49" s="3">
        <v>3719800</v>
      </c>
      <c r="C49" s="24" t="s">
        <v>565</v>
      </c>
      <c r="D49" s="3" t="s">
        <v>566</v>
      </c>
      <c r="E49" s="3" t="s">
        <v>73</v>
      </c>
      <c r="F49" s="30"/>
      <c r="G49" s="30">
        <v>100000</v>
      </c>
      <c r="H49" s="30">
        <f>F49+G49</f>
        <v>100000</v>
      </c>
    </row>
    <row r="50" spans="2:9" ht="15.75">
      <c r="B50" s="3"/>
      <c r="C50" s="20" t="s">
        <v>76</v>
      </c>
      <c r="D50" s="20"/>
      <c r="E50" s="20"/>
      <c r="F50" s="29">
        <f>SUM(F43:F49)</f>
        <v>2964600</v>
      </c>
      <c r="G50" s="29">
        <f>SUM(G43:G49)</f>
        <v>470000</v>
      </c>
      <c r="H50" s="29">
        <f>SUM(H43:H49)</f>
        <v>3434600</v>
      </c>
      <c r="I50" s="4" t="e">
        <f>дод3!A115:D115</f>
        <v>#VALUE!</v>
      </c>
    </row>
    <row r="51" spans="2:8" ht="15.75">
      <c r="B51" s="5"/>
      <c r="C51" s="5"/>
      <c r="D51" s="37"/>
      <c r="E51" s="37"/>
      <c r="F51" s="5"/>
      <c r="G51" s="5"/>
      <c r="H51" s="5"/>
    </row>
    <row r="52" spans="2:17" ht="15.75">
      <c r="B52" s="5" t="s">
        <v>451</v>
      </c>
      <c r="C52" s="15"/>
      <c r="D52" s="5"/>
      <c r="E52" s="5"/>
      <c r="F52" s="15"/>
      <c r="G52" s="5"/>
      <c r="H52" s="5"/>
      <c r="I52" s="5"/>
      <c r="J52" s="5"/>
      <c r="K52" s="5"/>
      <c r="L52" s="5"/>
      <c r="M52" s="5"/>
      <c r="N52" s="5"/>
      <c r="O52" s="5"/>
      <c r="P52" s="5"/>
      <c r="Q52" s="19"/>
    </row>
    <row r="53" spans="2:8" ht="15.75">
      <c r="B53" s="5"/>
      <c r="C53" s="5"/>
      <c r="D53" s="37"/>
      <c r="E53" s="37"/>
      <c r="F53" s="5"/>
      <c r="G53" s="5"/>
      <c r="H53" s="5"/>
    </row>
    <row r="54" spans="2:8" ht="15.75">
      <c r="B54" s="166" t="s">
        <v>370</v>
      </c>
      <c r="C54" s="166"/>
      <c r="D54" s="166"/>
      <c r="E54" s="166"/>
      <c r="F54" s="166"/>
      <c r="G54" s="166"/>
      <c r="H54" s="5"/>
    </row>
    <row r="55" spans="2:8" ht="15.75">
      <c r="B55" s="5"/>
      <c r="C55" s="5"/>
      <c r="D55" s="5"/>
      <c r="E55" s="5"/>
      <c r="F55" s="5"/>
      <c r="G55" s="5"/>
      <c r="H55" s="5"/>
    </row>
    <row r="56" spans="2:8" ht="15.75">
      <c r="B56" s="16" t="s">
        <v>452</v>
      </c>
      <c r="C56" s="5"/>
      <c r="D56" s="5"/>
      <c r="E56" s="5"/>
      <c r="F56" s="5"/>
      <c r="G56" s="5"/>
      <c r="H56" s="5"/>
    </row>
    <row r="57" spans="4:5" ht="12.75">
      <c r="D57" s="17"/>
      <c r="E57" s="17"/>
    </row>
  </sheetData>
  <sheetProtection/>
  <mergeCells count="8">
    <mergeCell ref="B14:H14"/>
    <mergeCell ref="B54:G54"/>
    <mergeCell ref="B6:G7"/>
    <mergeCell ref="B11:B12"/>
    <mergeCell ref="C11:C12"/>
    <mergeCell ref="D11:E11"/>
    <mergeCell ref="H11:H12"/>
    <mergeCell ref="B42:H42"/>
  </mergeCells>
  <printOptions/>
  <pageMargins left="0.7086614173228347" right="0.1968503937007874" top="0.2362204724409449" bottom="0.2362204724409449" header="0.31496062992125984" footer="0.31496062992125984"/>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1:R45"/>
  <sheetViews>
    <sheetView view="pageBreakPreview" zoomScale="60" workbookViewId="0" topLeftCell="D1">
      <selection activeCell="J4" sqref="J4"/>
    </sheetView>
  </sheetViews>
  <sheetFormatPr defaultColWidth="9.00390625" defaultRowHeight="12.75"/>
  <cols>
    <col min="2" max="2" width="21.00390625" style="0" customWidth="1"/>
    <col min="3" max="3" width="25.625" style="0" customWidth="1"/>
    <col min="4" max="4" width="19.00390625" style="0" bestFit="1" customWidth="1"/>
    <col min="5" max="5" width="61.25390625" style="0" customWidth="1"/>
    <col min="6" max="6" width="64.75390625" style="0" customWidth="1"/>
    <col min="7" max="7" width="34.875" style="0" customWidth="1"/>
    <col min="8" max="8" width="28.375" style="0" customWidth="1"/>
    <col min="9" max="9" width="20.875" style="0" customWidth="1"/>
    <col min="10" max="10" width="25.875" style="0" customWidth="1"/>
    <col min="11" max="11" width="28.375" style="0" customWidth="1"/>
  </cols>
  <sheetData>
    <row r="1" spans="2:11" ht="15.75">
      <c r="B1" s="5"/>
      <c r="C1" s="38"/>
      <c r="D1" s="38"/>
      <c r="E1" s="173"/>
      <c r="F1" s="173"/>
      <c r="G1" s="70"/>
      <c r="H1" s="39"/>
      <c r="I1" s="40"/>
      <c r="J1" s="40" t="s">
        <v>180</v>
      </c>
      <c r="K1" s="40"/>
    </row>
    <row r="2" spans="2:11" ht="15.75">
      <c r="B2" s="5"/>
      <c r="C2" s="38"/>
      <c r="D2" s="38"/>
      <c r="E2" s="173"/>
      <c r="F2" s="173"/>
      <c r="G2" s="70"/>
      <c r="H2" s="39"/>
      <c r="I2" s="40"/>
      <c r="J2" s="40" t="s">
        <v>181</v>
      </c>
      <c r="K2" s="40"/>
    </row>
    <row r="3" spans="2:11" ht="15.75">
      <c r="B3" s="5"/>
      <c r="C3" s="41"/>
      <c r="D3" s="41"/>
      <c r="E3" s="173"/>
      <c r="F3" s="173"/>
      <c r="G3" s="70"/>
      <c r="H3" s="5"/>
      <c r="I3" s="42"/>
      <c r="J3" s="42" t="s">
        <v>371</v>
      </c>
      <c r="K3" s="42"/>
    </row>
    <row r="4" spans="2:11" ht="15.75">
      <c r="B4" s="5"/>
      <c r="C4" s="43"/>
      <c r="D4" s="43"/>
      <c r="E4" s="173"/>
      <c r="F4" s="173"/>
      <c r="G4" s="70"/>
      <c r="H4" s="22"/>
      <c r="I4" s="22"/>
      <c r="J4" s="22" t="s">
        <v>582</v>
      </c>
      <c r="K4" s="22"/>
    </row>
    <row r="5" spans="2:11" ht="15.75">
      <c r="B5" s="5"/>
      <c r="C5" s="43"/>
      <c r="D5" s="43"/>
      <c r="E5" s="43"/>
      <c r="F5" s="43"/>
      <c r="G5" s="43"/>
      <c r="H5" s="45"/>
      <c r="I5" s="45"/>
      <c r="J5" s="5"/>
      <c r="K5" s="5"/>
    </row>
    <row r="6" spans="2:11" ht="49.5" customHeight="1">
      <c r="B6" s="5"/>
      <c r="C6" s="177" t="s">
        <v>396</v>
      </c>
      <c r="D6" s="177"/>
      <c r="E6" s="177"/>
      <c r="F6" s="177"/>
      <c r="G6" s="177"/>
      <c r="H6" s="177"/>
      <c r="I6" s="177"/>
      <c r="J6" s="5"/>
      <c r="K6" s="5"/>
    </row>
    <row r="7" spans="2:11" ht="15.75">
      <c r="B7" s="5"/>
      <c r="C7" s="73" t="s">
        <v>398</v>
      </c>
      <c r="D7" s="25"/>
      <c r="E7" s="25"/>
      <c r="F7" s="25"/>
      <c r="G7" s="25"/>
      <c r="H7" s="25"/>
      <c r="I7" s="25"/>
      <c r="J7" s="5"/>
      <c r="K7" s="5"/>
    </row>
    <row r="8" spans="2:11" ht="15.75">
      <c r="B8" s="5"/>
      <c r="C8" s="72" t="s">
        <v>397</v>
      </c>
      <c r="D8" s="43"/>
      <c r="E8" s="43"/>
      <c r="F8" s="43"/>
      <c r="G8" s="43"/>
      <c r="H8" s="5"/>
      <c r="I8" s="5"/>
      <c r="J8" s="5"/>
      <c r="K8" s="5"/>
    </row>
    <row r="9" spans="2:11" s="14" customFormat="1" ht="94.5">
      <c r="B9" s="26" t="s">
        <v>304</v>
      </c>
      <c r="C9" s="26" t="s">
        <v>178</v>
      </c>
      <c r="D9" s="26" t="s">
        <v>179</v>
      </c>
      <c r="E9" s="44" t="s">
        <v>183</v>
      </c>
      <c r="F9" s="20" t="s">
        <v>7</v>
      </c>
      <c r="G9" s="20" t="s">
        <v>395</v>
      </c>
      <c r="H9" s="84" t="s">
        <v>391</v>
      </c>
      <c r="I9" s="84" t="s">
        <v>392</v>
      </c>
      <c r="J9" s="84" t="s">
        <v>393</v>
      </c>
      <c r="K9" s="84" t="s">
        <v>394</v>
      </c>
    </row>
    <row r="10" spans="2:11" s="14" customFormat="1" ht="18">
      <c r="B10" s="74">
        <v>1</v>
      </c>
      <c r="C10" s="74">
        <v>2</v>
      </c>
      <c r="D10" s="82">
        <v>3</v>
      </c>
      <c r="E10" s="83">
        <v>4</v>
      </c>
      <c r="F10" s="83">
        <v>5</v>
      </c>
      <c r="G10" s="83"/>
      <c r="H10" s="83">
        <v>7</v>
      </c>
      <c r="I10" s="83">
        <v>8</v>
      </c>
      <c r="J10" s="83">
        <v>9</v>
      </c>
      <c r="K10" s="83">
        <v>10</v>
      </c>
    </row>
    <row r="11" spans="2:11" s="14" customFormat="1" ht="31.5">
      <c r="B11" s="81" t="s">
        <v>187</v>
      </c>
      <c r="C11" s="75" t="s">
        <v>123</v>
      </c>
      <c r="D11" s="76" t="s">
        <v>102</v>
      </c>
      <c r="E11" s="76" t="s">
        <v>124</v>
      </c>
      <c r="F11" s="3" t="s">
        <v>10</v>
      </c>
      <c r="G11" s="3"/>
      <c r="H11" s="88"/>
      <c r="I11" s="88"/>
      <c r="J11" s="88">
        <v>150000</v>
      </c>
      <c r="K11" s="88"/>
    </row>
    <row r="12" spans="2:11" s="14" customFormat="1" ht="62.25" customHeight="1">
      <c r="B12" s="75" t="s">
        <v>399</v>
      </c>
      <c r="C12" s="75" t="s">
        <v>415</v>
      </c>
      <c r="D12" s="78" t="s">
        <v>102</v>
      </c>
      <c r="E12" s="78" t="s">
        <v>400</v>
      </c>
      <c r="F12" s="3" t="s">
        <v>458</v>
      </c>
      <c r="G12" s="3">
        <v>2020</v>
      </c>
      <c r="H12" s="89">
        <v>96000</v>
      </c>
      <c r="I12" s="88"/>
      <c r="J12" s="88">
        <v>96000</v>
      </c>
      <c r="K12" s="88">
        <v>100</v>
      </c>
    </row>
    <row r="13" spans="2:11" s="14" customFormat="1" ht="63">
      <c r="B13" s="75" t="s">
        <v>399</v>
      </c>
      <c r="C13" s="75" t="s">
        <v>415</v>
      </c>
      <c r="D13" s="78" t="s">
        <v>102</v>
      </c>
      <c r="E13" s="78" t="s">
        <v>400</v>
      </c>
      <c r="F13" s="3" t="s">
        <v>404</v>
      </c>
      <c r="G13" s="3">
        <v>2020</v>
      </c>
      <c r="H13" s="88">
        <v>30000</v>
      </c>
      <c r="I13" s="88"/>
      <c r="J13" s="88">
        <v>30000</v>
      </c>
      <c r="K13" s="88">
        <v>100</v>
      </c>
    </row>
    <row r="14" spans="2:11" s="14" customFormat="1" ht="63">
      <c r="B14" s="75" t="s">
        <v>399</v>
      </c>
      <c r="C14" s="75" t="s">
        <v>415</v>
      </c>
      <c r="D14" s="78" t="s">
        <v>102</v>
      </c>
      <c r="E14" s="78" t="s">
        <v>400</v>
      </c>
      <c r="F14" s="3" t="s">
        <v>405</v>
      </c>
      <c r="G14" s="3">
        <v>2020</v>
      </c>
      <c r="H14" s="88">
        <v>15000</v>
      </c>
      <c r="I14" s="88"/>
      <c r="J14" s="88">
        <v>15000</v>
      </c>
      <c r="K14" s="88">
        <v>100</v>
      </c>
    </row>
    <row r="15" spans="2:11" s="14" customFormat="1" ht="47.25">
      <c r="B15" s="75" t="s">
        <v>399</v>
      </c>
      <c r="C15" s="75" t="s">
        <v>415</v>
      </c>
      <c r="D15" s="78" t="s">
        <v>102</v>
      </c>
      <c r="E15" s="78" t="s">
        <v>400</v>
      </c>
      <c r="F15" s="3" t="s">
        <v>408</v>
      </c>
      <c r="G15" s="3">
        <v>2020</v>
      </c>
      <c r="H15" s="88">
        <v>60000</v>
      </c>
      <c r="I15" s="88"/>
      <c r="J15" s="88">
        <v>60000</v>
      </c>
      <c r="K15" s="88">
        <v>100</v>
      </c>
    </row>
    <row r="16" spans="2:11" s="14" customFormat="1" ht="31.5">
      <c r="B16" s="75" t="s">
        <v>399</v>
      </c>
      <c r="C16" s="75" t="s">
        <v>415</v>
      </c>
      <c r="D16" s="78" t="s">
        <v>102</v>
      </c>
      <c r="E16" s="78" t="s">
        <v>400</v>
      </c>
      <c r="F16" s="3" t="s">
        <v>406</v>
      </c>
      <c r="G16" s="3">
        <v>2020</v>
      </c>
      <c r="H16" s="88">
        <f>15000+60000</f>
        <v>75000</v>
      </c>
      <c r="I16" s="88"/>
      <c r="J16" s="88">
        <f>15000+60000</f>
        <v>75000</v>
      </c>
      <c r="K16" s="88">
        <v>100</v>
      </c>
    </row>
    <row r="17" spans="2:11" s="14" customFormat="1" ht="37.5">
      <c r="B17" s="75" t="s">
        <v>399</v>
      </c>
      <c r="C17" s="75" t="s">
        <v>415</v>
      </c>
      <c r="D17" s="78" t="s">
        <v>102</v>
      </c>
      <c r="E17" s="78" t="s">
        <v>400</v>
      </c>
      <c r="F17" s="50" t="s">
        <v>552</v>
      </c>
      <c r="G17" s="3">
        <v>2020</v>
      </c>
      <c r="H17" s="88">
        <v>176320</v>
      </c>
      <c r="I17" s="88"/>
      <c r="J17" s="88">
        <v>176320</v>
      </c>
      <c r="K17" s="88">
        <v>100</v>
      </c>
    </row>
    <row r="18" spans="2:11" s="14" customFormat="1" ht="56.25">
      <c r="B18" s="75" t="s">
        <v>399</v>
      </c>
      <c r="C18" s="75" t="s">
        <v>415</v>
      </c>
      <c r="D18" s="78" t="s">
        <v>102</v>
      </c>
      <c r="E18" s="78" t="s">
        <v>400</v>
      </c>
      <c r="F18" s="50" t="s">
        <v>553</v>
      </c>
      <c r="G18" s="3">
        <v>2020</v>
      </c>
      <c r="H18" s="88">
        <v>22000</v>
      </c>
      <c r="I18" s="88"/>
      <c r="J18" s="88">
        <v>22000</v>
      </c>
      <c r="K18" s="88">
        <v>100</v>
      </c>
    </row>
    <row r="19" spans="2:11" s="14" customFormat="1" ht="37.5">
      <c r="B19" s="75" t="s">
        <v>399</v>
      </c>
      <c r="C19" s="75" t="s">
        <v>415</v>
      </c>
      <c r="D19" s="78" t="s">
        <v>102</v>
      </c>
      <c r="E19" s="78" t="s">
        <v>400</v>
      </c>
      <c r="F19" s="50" t="s">
        <v>571</v>
      </c>
      <c r="G19" s="3">
        <v>2020</v>
      </c>
      <c r="H19" s="88">
        <v>96000</v>
      </c>
      <c r="I19" s="88"/>
      <c r="J19" s="88">
        <v>96000</v>
      </c>
      <c r="K19" s="88">
        <v>100</v>
      </c>
    </row>
    <row r="20" spans="2:11" s="14" customFormat="1" ht="75">
      <c r="B20" s="75" t="s">
        <v>399</v>
      </c>
      <c r="C20" s="75" t="s">
        <v>415</v>
      </c>
      <c r="D20" s="78" t="s">
        <v>102</v>
      </c>
      <c r="E20" s="78" t="s">
        <v>400</v>
      </c>
      <c r="F20" s="50" t="s">
        <v>572</v>
      </c>
      <c r="G20" s="3">
        <v>2020</v>
      </c>
      <c r="H20" s="88">
        <v>200000</v>
      </c>
      <c r="I20" s="88"/>
      <c r="J20" s="88">
        <v>200000</v>
      </c>
      <c r="K20" s="88">
        <v>100</v>
      </c>
    </row>
    <row r="21" spans="2:11" s="14" customFormat="1" ht="37.5">
      <c r="B21" s="75" t="s">
        <v>399</v>
      </c>
      <c r="C21" s="75" t="s">
        <v>415</v>
      </c>
      <c r="D21" s="78" t="s">
        <v>102</v>
      </c>
      <c r="E21" s="78" t="s">
        <v>400</v>
      </c>
      <c r="F21" s="50" t="s">
        <v>573</v>
      </c>
      <c r="G21" s="153" t="s">
        <v>558</v>
      </c>
      <c r="H21" s="155">
        <v>1035122</v>
      </c>
      <c r="I21" s="155">
        <v>70</v>
      </c>
      <c r="J21" s="155">
        <v>240000</v>
      </c>
      <c r="K21" s="155"/>
    </row>
    <row r="22" spans="2:11" s="14" customFormat="1" ht="37.5">
      <c r="B22" s="75" t="s">
        <v>399</v>
      </c>
      <c r="C22" s="75" t="s">
        <v>415</v>
      </c>
      <c r="D22" s="78" t="s">
        <v>102</v>
      </c>
      <c r="E22" s="78" t="s">
        <v>400</v>
      </c>
      <c r="F22" s="50" t="s">
        <v>574</v>
      </c>
      <c r="G22" s="153">
        <v>2020</v>
      </c>
      <c r="H22" s="155">
        <v>200000</v>
      </c>
      <c r="I22" s="155"/>
      <c r="J22" s="155">
        <v>200000</v>
      </c>
      <c r="K22" s="155">
        <v>100</v>
      </c>
    </row>
    <row r="23" spans="2:11" s="14" customFormat="1" ht="78.75">
      <c r="B23" s="75" t="s">
        <v>401</v>
      </c>
      <c r="C23" s="75" t="s">
        <v>416</v>
      </c>
      <c r="D23" s="78" t="s">
        <v>102</v>
      </c>
      <c r="E23" s="78" t="s">
        <v>417</v>
      </c>
      <c r="F23" s="3" t="s">
        <v>438</v>
      </c>
      <c r="G23" s="3">
        <v>2020</v>
      </c>
      <c r="H23" s="88">
        <v>1400000</v>
      </c>
      <c r="I23" s="88"/>
      <c r="J23" s="88">
        <f>1400000-596900+596900</f>
        <v>1400000</v>
      </c>
      <c r="K23" s="88">
        <v>100</v>
      </c>
    </row>
    <row r="24" spans="2:11" ht="111" customHeight="1">
      <c r="B24" s="75" t="s">
        <v>401</v>
      </c>
      <c r="C24" s="75" t="s">
        <v>416</v>
      </c>
      <c r="D24" s="78" t="s">
        <v>102</v>
      </c>
      <c r="E24" s="78" t="s">
        <v>417</v>
      </c>
      <c r="F24" s="3" t="s">
        <v>436</v>
      </c>
      <c r="G24" s="3" t="s">
        <v>439</v>
      </c>
      <c r="H24" s="88">
        <f>7781172</f>
        <v>7781172</v>
      </c>
      <c r="I24" s="88"/>
      <c r="J24" s="88">
        <f>3000000+1825471-161414-1271700-3450-731623+137000</f>
        <v>2794284</v>
      </c>
      <c r="K24" s="88"/>
    </row>
    <row r="25" spans="2:11" ht="111" customHeight="1">
      <c r="B25" s="75" t="s">
        <v>401</v>
      </c>
      <c r="C25" s="75" t="s">
        <v>416</v>
      </c>
      <c r="D25" s="78" t="s">
        <v>102</v>
      </c>
      <c r="E25" s="78" t="s">
        <v>417</v>
      </c>
      <c r="F25" s="3" t="s">
        <v>459</v>
      </c>
      <c r="G25" s="3">
        <v>2020</v>
      </c>
      <c r="H25" s="88">
        <v>161414</v>
      </c>
      <c r="I25" s="88"/>
      <c r="J25" s="88">
        <v>161414</v>
      </c>
      <c r="K25" s="88">
        <v>100</v>
      </c>
    </row>
    <row r="26" spans="2:11" ht="31.5">
      <c r="B26" s="75" t="s">
        <v>403</v>
      </c>
      <c r="C26" s="75" t="s">
        <v>422</v>
      </c>
      <c r="D26" s="78" t="s">
        <v>102</v>
      </c>
      <c r="E26" s="78" t="s">
        <v>423</v>
      </c>
      <c r="F26" s="3" t="s">
        <v>313</v>
      </c>
      <c r="G26" s="3">
        <v>2020</v>
      </c>
      <c r="H26" s="88">
        <v>50000</v>
      </c>
      <c r="I26" s="88"/>
      <c r="J26" s="88">
        <v>50000</v>
      </c>
      <c r="K26" s="88">
        <v>100</v>
      </c>
    </row>
    <row r="27" spans="2:11" ht="111" customHeight="1">
      <c r="B27" s="75" t="s">
        <v>402</v>
      </c>
      <c r="C27" s="75" t="s">
        <v>424</v>
      </c>
      <c r="D27" s="78" t="s">
        <v>102</v>
      </c>
      <c r="E27" s="78" t="s">
        <v>425</v>
      </c>
      <c r="F27" s="3" t="s">
        <v>409</v>
      </c>
      <c r="G27" s="3">
        <v>2020</v>
      </c>
      <c r="H27" s="88">
        <v>70990</v>
      </c>
      <c r="I27" s="88"/>
      <c r="J27" s="88">
        <v>70990</v>
      </c>
      <c r="K27" s="88">
        <v>100</v>
      </c>
    </row>
    <row r="28" spans="2:11" ht="111" customHeight="1">
      <c r="B28" s="75" t="s">
        <v>402</v>
      </c>
      <c r="C28" s="75" t="s">
        <v>424</v>
      </c>
      <c r="D28" s="78" t="s">
        <v>102</v>
      </c>
      <c r="E28" s="78" t="s">
        <v>425</v>
      </c>
      <c r="F28" s="3" t="s">
        <v>410</v>
      </c>
      <c r="G28" s="3">
        <v>2020</v>
      </c>
      <c r="H28" s="88">
        <v>28686</v>
      </c>
      <c r="I28" s="88"/>
      <c r="J28" s="88">
        <v>28686</v>
      </c>
      <c r="K28" s="88">
        <v>100</v>
      </c>
    </row>
    <row r="29" spans="2:11" ht="111" customHeight="1">
      <c r="B29" s="75" t="s">
        <v>402</v>
      </c>
      <c r="C29" s="75" t="s">
        <v>424</v>
      </c>
      <c r="D29" s="78" t="s">
        <v>102</v>
      </c>
      <c r="E29" s="78" t="s">
        <v>425</v>
      </c>
      <c r="F29" s="3" t="s">
        <v>312</v>
      </c>
      <c r="G29" s="3" t="s">
        <v>558</v>
      </c>
      <c r="H29" s="88">
        <f>J29</f>
        <v>1277907.1500000001</v>
      </c>
      <c r="I29" s="88"/>
      <c r="J29" s="88">
        <f>1139800+160200-J30-J31</f>
        <v>1277907.1500000001</v>
      </c>
      <c r="K29" s="88"/>
    </row>
    <row r="30" spans="2:11" ht="111" customHeight="1">
      <c r="B30" s="75" t="s">
        <v>402</v>
      </c>
      <c r="C30" s="75" t="s">
        <v>424</v>
      </c>
      <c r="D30" s="78" t="s">
        <v>102</v>
      </c>
      <c r="E30" s="78" t="s">
        <v>425</v>
      </c>
      <c r="F30" s="139" t="s">
        <v>537</v>
      </c>
      <c r="G30" s="3">
        <v>2020</v>
      </c>
      <c r="H30" s="88">
        <v>11008.2</v>
      </c>
      <c r="I30" s="88"/>
      <c r="J30" s="88">
        <f>11008.2+80</f>
        <v>11088.2</v>
      </c>
      <c r="K30" s="88">
        <v>100</v>
      </c>
    </row>
    <row r="31" spans="2:11" ht="111" customHeight="1">
      <c r="B31" s="75" t="s">
        <v>402</v>
      </c>
      <c r="C31" s="75" t="s">
        <v>424</v>
      </c>
      <c r="D31" s="78" t="s">
        <v>102</v>
      </c>
      <c r="E31" s="78" t="s">
        <v>425</v>
      </c>
      <c r="F31" s="140" t="s">
        <v>538</v>
      </c>
      <c r="G31" s="3">
        <v>2020</v>
      </c>
      <c r="H31" s="88">
        <v>11004.65</v>
      </c>
      <c r="I31" s="88"/>
      <c r="J31" s="88">
        <v>11004.65</v>
      </c>
      <c r="K31" s="88">
        <v>100</v>
      </c>
    </row>
    <row r="32" spans="2:11" ht="111" customHeight="1">
      <c r="B32" s="75" t="s">
        <v>481</v>
      </c>
      <c r="C32" s="75" t="s">
        <v>429</v>
      </c>
      <c r="D32" s="78" t="s">
        <v>102</v>
      </c>
      <c r="E32" s="78" t="s">
        <v>430</v>
      </c>
      <c r="F32" s="140" t="s">
        <v>556</v>
      </c>
      <c r="G32" s="3"/>
      <c r="H32" s="88">
        <v>27231761</v>
      </c>
      <c r="I32" s="88"/>
      <c r="J32" s="88">
        <f>11304143-5854410</f>
        <v>5449733</v>
      </c>
      <c r="K32" s="88"/>
    </row>
    <row r="33" spans="2:11" ht="111" customHeight="1">
      <c r="B33" s="75" t="s">
        <v>427</v>
      </c>
      <c r="C33" s="75" t="s">
        <v>422</v>
      </c>
      <c r="D33" s="78" t="s">
        <v>102</v>
      </c>
      <c r="E33" s="78" t="s">
        <v>423</v>
      </c>
      <c r="F33" s="3" t="s">
        <v>533</v>
      </c>
      <c r="G33" s="3">
        <v>2020</v>
      </c>
      <c r="H33" s="88">
        <v>507494</v>
      </c>
      <c r="I33" s="88"/>
      <c r="J33" s="88">
        <v>507494</v>
      </c>
      <c r="K33" s="88">
        <v>100</v>
      </c>
    </row>
    <row r="34" spans="2:11" ht="47.25">
      <c r="B34" s="75" t="s">
        <v>427</v>
      </c>
      <c r="C34" s="75" t="s">
        <v>422</v>
      </c>
      <c r="D34" s="78" t="s">
        <v>102</v>
      </c>
      <c r="E34" s="78" t="s">
        <v>423</v>
      </c>
      <c r="F34" s="3" t="s">
        <v>182</v>
      </c>
      <c r="G34" s="3">
        <v>2020</v>
      </c>
      <c r="H34" s="88">
        <v>800000</v>
      </c>
      <c r="I34" s="88"/>
      <c r="J34" s="88">
        <v>800000</v>
      </c>
      <c r="K34" s="88">
        <v>100</v>
      </c>
    </row>
    <row r="35" spans="2:11" ht="15.75">
      <c r="B35" s="75" t="s">
        <v>428</v>
      </c>
      <c r="C35" s="75" t="s">
        <v>429</v>
      </c>
      <c r="D35" s="78" t="s">
        <v>102</v>
      </c>
      <c r="E35" s="78" t="s">
        <v>433</v>
      </c>
      <c r="F35" s="3" t="s">
        <v>377</v>
      </c>
      <c r="G35" s="3">
        <v>2020</v>
      </c>
      <c r="H35" s="88">
        <v>900000</v>
      </c>
      <c r="I35" s="88"/>
      <c r="J35" s="88">
        <f>300000+600000</f>
        <v>900000</v>
      </c>
      <c r="K35" s="88">
        <v>100</v>
      </c>
    </row>
    <row r="36" spans="2:11" ht="96" customHeight="1">
      <c r="B36" s="75" t="s">
        <v>431</v>
      </c>
      <c r="C36" s="75" t="s">
        <v>419</v>
      </c>
      <c r="D36" s="78" t="s">
        <v>146</v>
      </c>
      <c r="E36" s="78" t="s">
        <v>420</v>
      </c>
      <c r="F36" s="3" t="s">
        <v>554</v>
      </c>
      <c r="G36" s="3">
        <v>2020</v>
      </c>
      <c r="H36" s="88">
        <v>29700</v>
      </c>
      <c r="I36" s="88"/>
      <c r="J36" s="88">
        <v>29700</v>
      </c>
      <c r="K36" s="88">
        <v>100</v>
      </c>
    </row>
    <row r="37" spans="2:11" ht="63">
      <c r="B37" s="75" t="s">
        <v>437</v>
      </c>
      <c r="C37" s="75" t="s">
        <v>219</v>
      </c>
      <c r="D37" s="78" t="s">
        <v>146</v>
      </c>
      <c r="E37" s="78" t="s">
        <v>147</v>
      </c>
      <c r="F37" s="3" t="s">
        <v>555</v>
      </c>
      <c r="G37" s="3">
        <v>2020</v>
      </c>
      <c r="H37" s="88">
        <v>174535</v>
      </c>
      <c r="I37" s="88"/>
      <c r="J37" s="88">
        <f>100000+74535</f>
        <v>174535</v>
      </c>
      <c r="K37" s="88">
        <v>100</v>
      </c>
    </row>
    <row r="38" spans="2:11" ht="111" customHeight="1">
      <c r="B38" s="75" t="s">
        <v>287</v>
      </c>
      <c r="C38" s="75" t="s">
        <v>169</v>
      </c>
      <c r="D38" s="76" t="s">
        <v>170</v>
      </c>
      <c r="E38" s="76" t="s">
        <v>171</v>
      </c>
      <c r="F38" s="3" t="s">
        <v>314</v>
      </c>
      <c r="G38" s="3">
        <v>2020</v>
      </c>
      <c r="H38" s="88">
        <v>1110873</v>
      </c>
      <c r="I38" s="88"/>
      <c r="J38" s="88">
        <v>1110873</v>
      </c>
      <c r="K38" s="88">
        <v>100</v>
      </c>
    </row>
    <row r="39" spans="2:11" ht="18.75">
      <c r="B39" s="174" t="s">
        <v>8</v>
      </c>
      <c r="C39" s="175"/>
      <c r="D39" s="175"/>
      <c r="E39" s="175"/>
      <c r="F39" s="176"/>
      <c r="G39" s="71"/>
      <c r="H39" s="90">
        <f>SUM(H11:H38)</f>
        <v>43551987</v>
      </c>
      <c r="I39" s="90"/>
      <c r="J39" s="90">
        <f>SUM(J11:J38)</f>
        <v>16138029</v>
      </c>
      <c r="K39" s="90"/>
    </row>
    <row r="40" spans="2:11" ht="15.75">
      <c r="B40" s="5"/>
      <c r="C40" s="15"/>
      <c r="D40" s="5"/>
      <c r="E40" s="5"/>
      <c r="F40" s="15"/>
      <c r="G40" s="15"/>
      <c r="H40" s="5"/>
      <c r="I40" s="5"/>
      <c r="J40" s="5"/>
      <c r="K40" s="5"/>
    </row>
    <row r="41" spans="2:18" ht="15.75">
      <c r="B41" s="5" t="s">
        <v>449</v>
      </c>
      <c r="C41" s="15"/>
      <c r="D41" s="5"/>
      <c r="E41" s="5"/>
      <c r="F41" s="15"/>
      <c r="G41" s="15"/>
      <c r="H41" s="5"/>
      <c r="I41" s="5"/>
      <c r="J41" s="5"/>
      <c r="K41" s="5"/>
      <c r="L41" s="5"/>
      <c r="M41" s="5"/>
      <c r="N41" s="5"/>
      <c r="O41" s="5"/>
      <c r="P41" s="5"/>
      <c r="Q41" s="5"/>
      <c r="R41" s="19"/>
    </row>
    <row r="42" spans="2:11" ht="18.75" customHeight="1">
      <c r="B42" s="166" t="s">
        <v>376</v>
      </c>
      <c r="C42" s="166"/>
      <c r="D42" s="166"/>
      <c r="E42" s="166"/>
      <c r="F42" s="166"/>
      <c r="G42" s="166"/>
      <c r="H42" s="166"/>
      <c r="I42" s="166"/>
      <c r="J42" s="166"/>
      <c r="K42" s="5"/>
    </row>
    <row r="43" spans="2:11" ht="15.75">
      <c r="B43" s="5"/>
      <c r="C43" s="5"/>
      <c r="D43" s="5"/>
      <c r="E43" s="5"/>
      <c r="F43" s="5"/>
      <c r="G43" s="5"/>
      <c r="H43" s="5"/>
      <c r="I43" s="5"/>
      <c r="J43" s="5"/>
      <c r="K43" s="5"/>
    </row>
    <row r="44" spans="2:11" ht="15.75">
      <c r="B44" s="16" t="s">
        <v>453</v>
      </c>
      <c r="C44" s="5"/>
      <c r="D44" s="5"/>
      <c r="E44" s="5"/>
      <c r="F44" s="5"/>
      <c r="G44" s="5"/>
      <c r="H44" s="5"/>
      <c r="I44" s="5"/>
      <c r="J44" s="5"/>
      <c r="K44" s="5"/>
    </row>
    <row r="45" spans="2:10" ht="15.75">
      <c r="B45" s="5"/>
      <c r="C45" s="5"/>
      <c r="D45" s="5"/>
      <c r="E45" s="5"/>
      <c r="F45" s="5"/>
      <c r="G45" s="5"/>
      <c r="H45" s="5"/>
      <c r="I45" s="5"/>
      <c r="J45" s="5"/>
    </row>
  </sheetData>
  <sheetProtection/>
  <mergeCells count="7">
    <mergeCell ref="B42:J42"/>
    <mergeCell ref="E1:F1"/>
    <mergeCell ref="E2:F2"/>
    <mergeCell ref="E3:F3"/>
    <mergeCell ref="E4:F4"/>
    <mergeCell ref="B39:F39"/>
    <mergeCell ref="C6:I6"/>
  </mergeCells>
  <printOptions/>
  <pageMargins left="0.7086614173228347" right="0.2" top="0.31496062992125984" bottom="0.24" header="0.31496062992125984" footer="0.24"/>
  <pageSetup fitToHeight="0" fitToWidth="1" horizontalDpi="600" verticalDpi="600" orientation="landscape" paperSize="9" scale="42" r:id="rId1"/>
  <rowBreaks count="1" manualBreakCount="1">
    <brk id="25" min="1" max="10" man="1"/>
  </rowBreaks>
</worksheet>
</file>

<file path=xl/worksheets/sheet6.xml><?xml version="1.0" encoding="utf-8"?>
<worksheet xmlns="http://schemas.openxmlformats.org/spreadsheetml/2006/main" xmlns:r="http://schemas.openxmlformats.org/officeDocument/2006/relationships">
  <dimension ref="B1:Q156"/>
  <sheetViews>
    <sheetView tabSelected="1" view="pageBreakPreview" zoomScale="60" zoomScalePageLayoutView="0" workbookViewId="0" topLeftCell="E1">
      <selection activeCell="I5" sqref="I5"/>
    </sheetView>
  </sheetViews>
  <sheetFormatPr defaultColWidth="9.00390625" defaultRowHeight="12.75"/>
  <cols>
    <col min="1" max="1" width="4.125" style="2" customWidth="1"/>
    <col min="2" max="2" width="21.125" style="2" customWidth="1"/>
    <col min="3" max="3" width="25.25390625" style="2" customWidth="1"/>
    <col min="4" max="4" width="35.25390625" style="2" customWidth="1"/>
    <col min="5" max="5" width="82.875" style="2" customWidth="1"/>
    <col min="6" max="6" width="60.625" style="2" customWidth="1"/>
    <col min="7" max="7" width="25.00390625" style="2" customWidth="1"/>
    <col min="8" max="8" width="21.875" style="2" customWidth="1"/>
    <col min="9" max="9" width="20.00390625" style="2" customWidth="1"/>
    <col min="10" max="10" width="22.25390625" style="2" customWidth="1"/>
    <col min="11" max="11" width="20.125" style="2" customWidth="1"/>
    <col min="12" max="16384" width="9.125" style="2" customWidth="1"/>
  </cols>
  <sheetData>
    <row r="1" spans="2:11" ht="18.75">
      <c r="B1" s="5"/>
      <c r="C1" s="5"/>
      <c r="D1" s="5"/>
      <c r="E1" s="5"/>
      <c r="F1" s="5"/>
      <c r="G1" s="5"/>
      <c r="H1" s="5"/>
      <c r="I1" s="5"/>
      <c r="J1" s="5"/>
      <c r="K1" s="5"/>
    </row>
    <row r="2" spans="2:11" ht="18.75">
      <c r="B2" s="5"/>
      <c r="C2" s="5"/>
      <c r="D2" s="5"/>
      <c r="E2" s="5"/>
      <c r="F2" s="109"/>
      <c r="G2" s="109"/>
      <c r="H2" s="5"/>
      <c r="I2" s="109" t="s">
        <v>482</v>
      </c>
      <c r="J2" s="5"/>
      <c r="K2" s="5"/>
    </row>
    <row r="3" spans="2:11" ht="18.75">
      <c r="B3" s="5"/>
      <c r="C3" s="5"/>
      <c r="D3" s="5"/>
      <c r="E3" s="5"/>
      <c r="F3" s="109"/>
      <c r="G3" s="109"/>
      <c r="H3" s="5"/>
      <c r="I3" s="109" t="s">
        <v>9</v>
      </c>
      <c r="J3" s="5"/>
      <c r="K3" s="5"/>
    </row>
    <row r="4" spans="2:11" ht="18.75">
      <c r="B4" s="5"/>
      <c r="C4" s="5"/>
      <c r="D4" s="5"/>
      <c r="E4" s="5"/>
      <c r="F4" s="109"/>
      <c r="G4" s="109"/>
      <c r="H4" s="5"/>
      <c r="I4" s="109" t="s">
        <v>483</v>
      </c>
      <c r="J4" s="5"/>
      <c r="K4" s="5"/>
    </row>
    <row r="5" spans="2:11" ht="18.75">
      <c r="B5" s="5"/>
      <c r="C5" s="5"/>
      <c r="D5" s="5"/>
      <c r="E5" s="5"/>
      <c r="F5" s="109"/>
      <c r="G5" s="109"/>
      <c r="H5" s="5"/>
      <c r="I5" s="109" t="s">
        <v>582</v>
      </c>
      <c r="J5" s="5"/>
      <c r="K5" s="5"/>
    </row>
    <row r="6" spans="2:11" ht="18.75">
      <c r="B6" s="5"/>
      <c r="C6" s="5"/>
      <c r="D6" s="5"/>
      <c r="E6" s="5"/>
      <c r="F6" s="109"/>
      <c r="G6" s="5"/>
      <c r="H6" s="5"/>
      <c r="I6" s="5"/>
      <c r="J6" s="5"/>
      <c r="K6" s="5"/>
    </row>
    <row r="7" spans="2:11" ht="14.25" customHeight="1">
      <c r="B7" s="107"/>
      <c r="C7" s="107"/>
      <c r="D7" s="107"/>
      <c r="E7" s="107"/>
      <c r="F7" s="107"/>
      <c r="G7" s="107"/>
      <c r="H7" s="5"/>
      <c r="I7" s="5"/>
      <c r="J7" s="5"/>
      <c r="K7" s="5"/>
    </row>
    <row r="8" spans="2:11" ht="17.25" customHeight="1">
      <c r="B8" s="5"/>
      <c r="C8" s="183" t="s">
        <v>484</v>
      </c>
      <c r="D8" s="170"/>
      <c r="E8" s="170"/>
      <c r="F8" s="170"/>
      <c r="G8" s="170"/>
      <c r="H8" s="170"/>
      <c r="I8" s="5"/>
      <c r="J8" s="5"/>
      <c r="K8" s="5"/>
    </row>
    <row r="9" spans="2:11" ht="17.25" customHeight="1">
      <c r="B9" s="5"/>
      <c r="C9" s="110"/>
      <c r="D9" s="25"/>
      <c r="E9" s="25"/>
      <c r="F9" s="25"/>
      <c r="G9" s="25"/>
      <c r="H9" s="25"/>
      <c r="I9" s="5"/>
      <c r="J9" s="5"/>
      <c r="K9" s="5"/>
    </row>
    <row r="10" spans="2:11" ht="17.25" customHeight="1">
      <c r="B10" s="73" t="s">
        <v>398</v>
      </c>
      <c r="C10" s="110"/>
      <c r="D10" s="73"/>
      <c r="E10" s="25"/>
      <c r="F10" s="25"/>
      <c r="G10" s="25"/>
      <c r="H10" s="25"/>
      <c r="I10" s="5"/>
      <c r="J10" s="5"/>
      <c r="K10" s="5"/>
    </row>
    <row r="11" spans="2:11" ht="17.25" customHeight="1">
      <c r="B11" s="111" t="s">
        <v>397</v>
      </c>
      <c r="C11" s="110"/>
      <c r="D11" s="111"/>
      <c r="E11" s="25"/>
      <c r="F11" s="25"/>
      <c r="G11" s="25"/>
      <c r="H11" s="25"/>
      <c r="I11" s="5"/>
      <c r="J11" s="5"/>
      <c r="K11" s="5"/>
    </row>
    <row r="12" spans="2:11" ht="162" customHeight="1">
      <c r="B12" s="178" t="s">
        <v>319</v>
      </c>
      <c r="C12" s="178" t="s">
        <v>320</v>
      </c>
      <c r="D12" s="178" t="s">
        <v>321</v>
      </c>
      <c r="E12" s="178" t="s">
        <v>485</v>
      </c>
      <c r="F12" s="178" t="s">
        <v>486</v>
      </c>
      <c r="G12" s="178" t="s">
        <v>487</v>
      </c>
      <c r="H12" s="178" t="s">
        <v>315</v>
      </c>
      <c r="I12" s="178" t="s">
        <v>5</v>
      </c>
      <c r="J12" s="180" t="s">
        <v>6</v>
      </c>
      <c r="K12" s="181"/>
    </row>
    <row r="13" spans="2:11" ht="67.5" customHeight="1">
      <c r="B13" s="179"/>
      <c r="C13" s="179"/>
      <c r="D13" s="179"/>
      <c r="E13" s="179"/>
      <c r="F13" s="179"/>
      <c r="G13" s="179"/>
      <c r="H13" s="179"/>
      <c r="I13" s="179"/>
      <c r="J13" s="112" t="s">
        <v>316</v>
      </c>
      <c r="K13" s="112" t="s">
        <v>317</v>
      </c>
    </row>
    <row r="14" spans="2:11" s="1" customFormat="1" ht="18.75">
      <c r="B14" s="112">
        <v>1</v>
      </c>
      <c r="C14" s="112">
        <v>2</v>
      </c>
      <c r="D14" s="112">
        <v>3</v>
      </c>
      <c r="E14" s="112">
        <v>4</v>
      </c>
      <c r="F14" s="112">
        <v>5</v>
      </c>
      <c r="G14" s="112">
        <v>6</v>
      </c>
      <c r="H14" s="112">
        <v>7</v>
      </c>
      <c r="I14" s="112">
        <v>8</v>
      </c>
      <c r="J14" s="112">
        <v>9</v>
      </c>
      <c r="K14" s="112">
        <v>10</v>
      </c>
    </row>
    <row r="15" spans="2:11" s="1" customFormat="1" ht="18.75">
      <c r="B15" s="34"/>
      <c r="C15" s="26"/>
      <c r="D15" s="113"/>
      <c r="E15" s="114" t="s">
        <v>54</v>
      </c>
      <c r="F15" s="115"/>
      <c r="G15" s="115"/>
      <c r="H15" s="115"/>
      <c r="I15" s="115"/>
      <c r="J15" s="115"/>
      <c r="K15" s="115"/>
    </row>
    <row r="16" spans="2:11" s="119" customFormat="1" ht="47.25">
      <c r="B16" s="116" t="s">
        <v>186</v>
      </c>
      <c r="C16" s="116" t="s">
        <v>121</v>
      </c>
      <c r="D16" s="117" t="s">
        <v>101</v>
      </c>
      <c r="E16" s="117" t="s">
        <v>122</v>
      </c>
      <c r="F16" s="118" t="s">
        <v>488</v>
      </c>
      <c r="G16" s="118" t="s">
        <v>489</v>
      </c>
      <c r="H16" s="89">
        <f>I16+J16</f>
        <v>85000</v>
      </c>
      <c r="I16" s="89">
        <v>85000</v>
      </c>
      <c r="J16" s="89"/>
      <c r="K16" s="89"/>
    </row>
    <row r="17" spans="2:11" s="119" customFormat="1" ht="47.25">
      <c r="B17" s="116" t="s">
        <v>186</v>
      </c>
      <c r="C17" s="116" t="s">
        <v>121</v>
      </c>
      <c r="D17" s="117" t="s">
        <v>101</v>
      </c>
      <c r="E17" s="117" t="s">
        <v>122</v>
      </c>
      <c r="F17" s="120" t="s">
        <v>490</v>
      </c>
      <c r="G17" s="118" t="s">
        <v>491</v>
      </c>
      <c r="H17" s="89">
        <f>I17+J17</f>
        <v>87000</v>
      </c>
      <c r="I17" s="89">
        <v>87000</v>
      </c>
      <c r="J17" s="89"/>
      <c r="K17" s="89">
        <f>J17</f>
        <v>0</v>
      </c>
    </row>
    <row r="18" spans="2:11" s="119" customFormat="1" ht="63">
      <c r="B18" s="116" t="s">
        <v>186</v>
      </c>
      <c r="C18" s="116" t="s">
        <v>121</v>
      </c>
      <c r="D18" s="117" t="s">
        <v>101</v>
      </c>
      <c r="E18" s="117" t="s">
        <v>122</v>
      </c>
      <c r="F18" s="120" t="s">
        <v>544</v>
      </c>
      <c r="G18" s="118" t="s">
        <v>545</v>
      </c>
      <c r="H18" s="89">
        <f>I18+J18</f>
        <v>150000</v>
      </c>
      <c r="I18" s="89">
        <v>150000</v>
      </c>
      <c r="J18" s="89"/>
      <c r="K18" s="89"/>
    </row>
    <row r="19" spans="2:11" s="121" customFormat="1" ht="31.5">
      <c r="B19" s="116" t="s">
        <v>187</v>
      </c>
      <c r="C19" s="116" t="s">
        <v>123</v>
      </c>
      <c r="D19" s="117" t="s">
        <v>102</v>
      </c>
      <c r="E19" s="117" t="s">
        <v>124</v>
      </c>
      <c r="F19" s="118" t="s">
        <v>492</v>
      </c>
      <c r="G19" s="118" t="s">
        <v>491</v>
      </c>
      <c r="H19" s="89">
        <f aca="true" t="shared" si="0" ref="H19:H87">I19+J19</f>
        <v>150000</v>
      </c>
      <c r="I19" s="89"/>
      <c r="J19" s="89">
        <v>150000</v>
      </c>
      <c r="K19" s="89">
        <f>J19</f>
        <v>150000</v>
      </c>
    </row>
    <row r="20" spans="2:11" s="119" customFormat="1" ht="18.75">
      <c r="B20" s="122"/>
      <c r="C20" s="123"/>
      <c r="D20" s="123"/>
      <c r="E20" s="124" t="s">
        <v>493</v>
      </c>
      <c r="F20" s="124"/>
      <c r="G20" s="125"/>
      <c r="H20" s="126">
        <f>I20+J20</f>
        <v>8498362</v>
      </c>
      <c r="I20" s="126">
        <f>SUM(I21:I27)</f>
        <v>8200863</v>
      </c>
      <c r="J20" s="126">
        <f>SUM(J21:J27)</f>
        <v>297499</v>
      </c>
      <c r="K20" s="126">
        <f>SUM(K21:K27)</f>
        <v>297499</v>
      </c>
    </row>
    <row r="21" spans="2:11" s="121" customFormat="1" ht="31.5">
      <c r="B21" s="116" t="s">
        <v>191</v>
      </c>
      <c r="C21" s="116" t="s">
        <v>58</v>
      </c>
      <c r="D21" s="117" t="s">
        <v>103</v>
      </c>
      <c r="E21" s="117" t="s">
        <v>127</v>
      </c>
      <c r="F21" s="120" t="s">
        <v>494</v>
      </c>
      <c r="G21" s="118" t="s">
        <v>491</v>
      </c>
      <c r="H21" s="89">
        <f t="shared" si="0"/>
        <v>1961771</v>
      </c>
      <c r="I21" s="89">
        <f>1971571-9800</f>
        <v>1961771</v>
      </c>
      <c r="J21" s="89"/>
      <c r="K21" s="89">
        <f aca="true" t="shared" si="1" ref="K21:K87">J21</f>
        <v>0</v>
      </c>
    </row>
    <row r="22" spans="2:11" s="121" customFormat="1" ht="47.25">
      <c r="B22" s="116" t="s">
        <v>192</v>
      </c>
      <c r="C22" s="116" t="s">
        <v>59</v>
      </c>
      <c r="D22" s="117" t="s">
        <v>104</v>
      </c>
      <c r="E22" s="117" t="s">
        <v>495</v>
      </c>
      <c r="F22" s="120" t="s">
        <v>496</v>
      </c>
      <c r="G22" s="118" t="s">
        <v>497</v>
      </c>
      <c r="H22" s="89">
        <f t="shared" si="0"/>
        <v>669417</v>
      </c>
      <c r="I22" s="89">
        <v>440918</v>
      </c>
      <c r="J22" s="89">
        <v>228499</v>
      </c>
      <c r="K22" s="89">
        <f t="shared" si="1"/>
        <v>228499</v>
      </c>
    </row>
    <row r="23" spans="2:11" s="121" customFormat="1" ht="47.25">
      <c r="B23" s="116" t="s">
        <v>192</v>
      </c>
      <c r="C23" s="116" t="s">
        <v>59</v>
      </c>
      <c r="D23" s="117" t="s">
        <v>104</v>
      </c>
      <c r="E23" s="117" t="s">
        <v>495</v>
      </c>
      <c r="F23" s="120" t="s">
        <v>494</v>
      </c>
      <c r="G23" s="118" t="s">
        <v>491</v>
      </c>
      <c r="H23" s="89">
        <f t="shared" si="0"/>
        <v>4398158</v>
      </c>
      <c r="I23" s="89">
        <f>4759158-361000</f>
        <v>4398158</v>
      </c>
      <c r="J23" s="89"/>
      <c r="K23" s="89">
        <f t="shared" si="1"/>
        <v>0</v>
      </c>
    </row>
    <row r="24" spans="2:11" s="121" customFormat="1" ht="31.5">
      <c r="B24" s="116" t="s">
        <v>195</v>
      </c>
      <c r="C24" s="116" t="s">
        <v>91</v>
      </c>
      <c r="D24" s="117" t="s">
        <v>55</v>
      </c>
      <c r="E24" s="117" t="s">
        <v>498</v>
      </c>
      <c r="F24" s="120" t="s">
        <v>494</v>
      </c>
      <c r="G24" s="118" t="s">
        <v>491</v>
      </c>
      <c r="H24" s="89">
        <f t="shared" si="0"/>
        <v>23600</v>
      </c>
      <c r="I24" s="89">
        <v>23600</v>
      </c>
      <c r="J24" s="89"/>
      <c r="K24" s="89">
        <f t="shared" si="1"/>
        <v>0</v>
      </c>
    </row>
    <row r="25" spans="2:11" s="121" customFormat="1" ht="31.5">
      <c r="B25" s="116" t="s">
        <v>195</v>
      </c>
      <c r="C25" s="116" t="s">
        <v>91</v>
      </c>
      <c r="D25" s="117" t="s">
        <v>55</v>
      </c>
      <c r="E25" s="117" t="s">
        <v>498</v>
      </c>
      <c r="F25" s="120" t="s">
        <v>496</v>
      </c>
      <c r="G25" s="118" t="s">
        <v>497</v>
      </c>
      <c r="H25" s="89">
        <f t="shared" si="0"/>
        <v>100000</v>
      </c>
      <c r="I25" s="89">
        <v>31000</v>
      </c>
      <c r="J25" s="89">
        <v>69000</v>
      </c>
      <c r="K25" s="89">
        <f t="shared" si="1"/>
        <v>69000</v>
      </c>
    </row>
    <row r="26" spans="2:11" s="121" customFormat="1" ht="31.5">
      <c r="B26" s="116" t="s">
        <v>199</v>
      </c>
      <c r="C26" s="116" t="s">
        <v>200</v>
      </c>
      <c r="D26" s="117" t="s">
        <v>55</v>
      </c>
      <c r="E26" s="117" t="s">
        <v>201</v>
      </c>
      <c r="F26" s="120" t="s">
        <v>494</v>
      </c>
      <c r="G26" s="118" t="s">
        <v>491</v>
      </c>
      <c r="H26" s="89">
        <f t="shared" si="0"/>
        <v>54300</v>
      </c>
      <c r="I26" s="89">
        <v>54300</v>
      </c>
      <c r="J26" s="89"/>
      <c r="K26" s="89">
        <f t="shared" si="1"/>
        <v>0</v>
      </c>
    </row>
    <row r="27" spans="2:11" s="121" customFormat="1" ht="31.5">
      <c r="B27" s="116" t="s">
        <v>323</v>
      </c>
      <c r="C27" s="116" t="s">
        <v>324</v>
      </c>
      <c r="D27" s="117" t="s">
        <v>55</v>
      </c>
      <c r="E27" s="117" t="s">
        <v>325</v>
      </c>
      <c r="F27" s="120" t="s">
        <v>494</v>
      </c>
      <c r="G27" s="118" t="s">
        <v>491</v>
      </c>
      <c r="H27" s="89">
        <f t="shared" si="0"/>
        <v>1291116</v>
      </c>
      <c r="I27" s="89">
        <v>1291116</v>
      </c>
      <c r="J27" s="89"/>
      <c r="K27" s="89">
        <f t="shared" si="1"/>
        <v>0</v>
      </c>
    </row>
    <row r="28" spans="2:11" s="121" customFormat="1" ht="18.75">
      <c r="B28" s="127"/>
      <c r="C28" s="123"/>
      <c r="D28" s="123"/>
      <c r="E28" s="124" t="s">
        <v>499</v>
      </c>
      <c r="F28" s="124"/>
      <c r="G28" s="124"/>
      <c r="H28" s="126">
        <f>I28+J28</f>
        <v>39174154.19</v>
      </c>
      <c r="I28" s="126">
        <f>SUM(I29:I42)</f>
        <v>37968091.19</v>
      </c>
      <c r="J28" s="126">
        <f>SUM(J29:J40)</f>
        <v>1206063</v>
      </c>
      <c r="K28" s="89">
        <f t="shared" si="1"/>
        <v>1206063</v>
      </c>
    </row>
    <row r="29" spans="2:11" s="121" customFormat="1" ht="31.5">
      <c r="B29" s="116" t="s">
        <v>205</v>
      </c>
      <c r="C29" s="116" t="s">
        <v>128</v>
      </c>
      <c r="D29" s="117" t="s">
        <v>106</v>
      </c>
      <c r="E29" s="117" t="s">
        <v>129</v>
      </c>
      <c r="F29" s="120" t="s">
        <v>500</v>
      </c>
      <c r="G29" s="118" t="s">
        <v>491</v>
      </c>
      <c r="H29" s="89">
        <f t="shared" si="0"/>
        <v>39720</v>
      </c>
      <c r="I29" s="89">
        <v>39720</v>
      </c>
      <c r="J29" s="89"/>
      <c r="K29" s="89">
        <f t="shared" si="1"/>
        <v>0</v>
      </c>
    </row>
    <row r="30" spans="2:11" s="121" customFormat="1" ht="31.5">
      <c r="B30" s="116" t="s">
        <v>206</v>
      </c>
      <c r="C30" s="116" t="s">
        <v>92</v>
      </c>
      <c r="D30" s="117" t="s">
        <v>108</v>
      </c>
      <c r="E30" s="117" t="s">
        <v>130</v>
      </c>
      <c r="F30" s="120" t="s">
        <v>500</v>
      </c>
      <c r="G30" s="118" t="s">
        <v>491</v>
      </c>
      <c r="H30" s="89">
        <f>I30+J30</f>
        <v>27836794.04</v>
      </c>
      <c r="I30" s="89">
        <f>29657019.04-I31-I32</f>
        <v>27256910.04</v>
      </c>
      <c r="J30" s="89">
        <f>1206063-J31-J32</f>
        <v>579884</v>
      </c>
      <c r="K30" s="89">
        <f>J30</f>
        <v>579884</v>
      </c>
    </row>
    <row r="31" spans="2:11" s="121" customFormat="1" ht="31.5">
      <c r="B31" s="116" t="s">
        <v>206</v>
      </c>
      <c r="C31" s="116" t="s">
        <v>92</v>
      </c>
      <c r="D31" s="117" t="s">
        <v>108</v>
      </c>
      <c r="E31" s="117" t="s">
        <v>130</v>
      </c>
      <c r="F31" s="120" t="s">
        <v>501</v>
      </c>
      <c r="G31" s="118" t="s">
        <v>491</v>
      </c>
      <c r="H31" s="89">
        <f aca="true" t="shared" si="2" ref="H31:H38">I31+J31</f>
        <v>431397</v>
      </c>
      <c r="I31" s="89">
        <f>256458+20577+19992</f>
        <v>297027</v>
      </c>
      <c r="J31" s="89">
        <v>134370</v>
      </c>
      <c r="K31" s="89">
        <f>J31</f>
        <v>134370</v>
      </c>
    </row>
    <row r="32" spans="2:11" s="121" customFormat="1" ht="63">
      <c r="B32" s="116" t="s">
        <v>206</v>
      </c>
      <c r="C32" s="116" t="s">
        <v>92</v>
      </c>
      <c r="D32" s="117" t="s">
        <v>108</v>
      </c>
      <c r="E32" s="117" t="s">
        <v>130</v>
      </c>
      <c r="F32" s="120" t="s">
        <v>544</v>
      </c>
      <c r="G32" s="118" t="s">
        <v>545</v>
      </c>
      <c r="H32" s="89">
        <f t="shared" si="2"/>
        <v>2594891</v>
      </c>
      <c r="I32" s="89">
        <f>2375582-I34</f>
        <v>2103082</v>
      </c>
      <c r="J32" s="89">
        <v>491809</v>
      </c>
      <c r="K32" s="89">
        <f>J32</f>
        <v>491809</v>
      </c>
    </row>
    <row r="33" spans="2:11" s="121" customFormat="1" ht="31.5">
      <c r="B33" s="116" t="s">
        <v>207</v>
      </c>
      <c r="C33" s="116" t="s">
        <v>131</v>
      </c>
      <c r="D33" s="117" t="s">
        <v>208</v>
      </c>
      <c r="E33" s="117" t="s">
        <v>132</v>
      </c>
      <c r="F33" s="120" t="s">
        <v>500</v>
      </c>
      <c r="G33" s="118" t="s">
        <v>491</v>
      </c>
      <c r="H33" s="89">
        <f t="shared" si="2"/>
        <v>1176004</v>
      </c>
      <c r="I33" s="89">
        <f>1448504-I34</f>
        <v>1176004</v>
      </c>
      <c r="J33" s="89"/>
      <c r="K33" s="89">
        <f>J33</f>
        <v>0</v>
      </c>
    </row>
    <row r="34" spans="2:11" s="121" customFormat="1" ht="63">
      <c r="B34" s="116" t="s">
        <v>207</v>
      </c>
      <c r="C34" s="116" t="s">
        <v>131</v>
      </c>
      <c r="D34" s="117" t="s">
        <v>208</v>
      </c>
      <c r="E34" s="117" t="s">
        <v>132</v>
      </c>
      <c r="F34" s="120" t="s">
        <v>544</v>
      </c>
      <c r="G34" s="118" t="s">
        <v>545</v>
      </c>
      <c r="H34" s="89">
        <f t="shared" si="2"/>
        <v>272500</v>
      </c>
      <c r="I34" s="89">
        <v>272500</v>
      </c>
      <c r="J34" s="89"/>
      <c r="K34" s="89"/>
    </row>
    <row r="35" spans="2:11" s="121" customFormat="1" ht="31.5">
      <c r="B35" s="116" t="s">
        <v>209</v>
      </c>
      <c r="C35" s="116" t="s">
        <v>133</v>
      </c>
      <c r="D35" s="117" t="s">
        <v>109</v>
      </c>
      <c r="E35" s="117" t="s">
        <v>12</v>
      </c>
      <c r="F35" s="120" t="s">
        <v>500</v>
      </c>
      <c r="G35" s="118" t="s">
        <v>491</v>
      </c>
      <c r="H35" s="89">
        <f t="shared" si="2"/>
        <v>403820</v>
      </c>
      <c r="I35" s="89">
        <v>403820</v>
      </c>
      <c r="J35" s="89"/>
      <c r="K35" s="89">
        <f t="shared" si="1"/>
        <v>0</v>
      </c>
    </row>
    <row r="36" spans="2:11" s="121" customFormat="1" ht="31.5">
      <c r="B36" s="116" t="s">
        <v>210</v>
      </c>
      <c r="C36" s="116" t="s">
        <v>134</v>
      </c>
      <c r="D36" s="117" t="s">
        <v>109</v>
      </c>
      <c r="E36" s="117" t="s">
        <v>135</v>
      </c>
      <c r="F36" s="120" t="s">
        <v>500</v>
      </c>
      <c r="G36" s="118" t="s">
        <v>491</v>
      </c>
      <c r="H36" s="89">
        <f t="shared" si="2"/>
        <v>188783</v>
      </c>
      <c r="I36" s="89">
        <v>188783</v>
      </c>
      <c r="J36" s="89"/>
      <c r="K36" s="89">
        <f t="shared" si="1"/>
        <v>0</v>
      </c>
    </row>
    <row r="37" spans="2:11" s="121" customFormat="1" ht="31.5">
      <c r="B37" s="116" t="s">
        <v>211</v>
      </c>
      <c r="C37" s="116" t="s">
        <v>136</v>
      </c>
      <c r="D37" s="117" t="s">
        <v>109</v>
      </c>
      <c r="E37" s="117" t="s">
        <v>137</v>
      </c>
      <c r="F37" s="120" t="s">
        <v>500</v>
      </c>
      <c r="G37" s="118" t="s">
        <v>491</v>
      </c>
      <c r="H37" s="89">
        <f t="shared" si="2"/>
        <v>1930465.15</v>
      </c>
      <c r="I37" s="89">
        <v>1930465.15</v>
      </c>
      <c r="J37" s="89"/>
      <c r="K37" s="89">
        <f t="shared" si="1"/>
        <v>0</v>
      </c>
    </row>
    <row r="38" spans="2:11" s="121" customFormat="1" ht="47.25">
      <c r="B38" s="75" t="s">
        <v>212</v>
      </c>
      <c r="C38" s="75" t="s">
        <v>213</v>
      </c>
      <c r="D38" s="78" t="s">
        <v>109</v>
      </c>
      <c r="E38" s="78" t="s">
        <v>214</v>
      </c>
      <c r="F38" s="120" t="s">
        <v>547</v>
      </c>
      <c r="G38" s="118" t="s">
        <v>546</v>
      </c>
      <c r="H38" s="89">
        <f t="shared" si="2"/>
        <v>515110</v>
      </c>
      <c r="I38" s="89">
        <v>515110</v>
      </c>
      <c r="J38" s="89"/>
      <c r="K38" s="89"/>
    </row>
    <row r="39" spans="2:11" s="121" customFormat="1" ht="31.5">
      <c r="B39" s="116" t="s">
        <v>215</v>
      </c>
      <c r="C39" s="116">
        <v>2152</v>
      </c>
      <c r="D39" s="117" t="s">
        <v>109</v>
      </c>
      <c r="E39" s="117" t="s">
        <v>217</v>
      </c>
      <c r="F39" s="120" t="s">
        <v>500</v>
      </c>
      <c r="G39" s="118" t="s">
        <v>491</v>
      </c>
      <c r="H39" s="89">
        <f t="shared" si="0"/>
        <v>3732700</v>
      </c>
      <c r="I39" s="89">
        <v>3732700</v>
      </c>
      <c r="J39" s="89"/>
      <c r="K39" s="89">
        <f t="shared" si="1"/>
        <v>0</v>
      </c>
    </row>
    <row r="40" spans="2:11" s="121" customFormat="1" ht="31.5">
      <c r="B40" s="116" t="s">
        <v>218</v>
      </c>
      <c r="C40" s="116" t="s">
        <v>219</v>
      </c>
      <c r="D40" s="117" t="s">
        <v>146</v>
      </c>
      <c r="E40" s="117" t="s">
        <v>147</v>
      </c>
      <c r="F40" s="120" t="s">
        <v>500</v>
      </c>
      <c r="G40" s="118" t="s">
        <v>491</v>
      </c>
      <c r="H40" s="89">
        <f t="shared" si="0"/>
        <v>24000</v>
      </c>
      <c r="I40" s="89">
        <v>24000</v>
      </c>
      <c r="J40" s="89"/>
      <c r="K40" s="89">
        <f t="shared" si="1"/>
        <v>0</v>
      </c>
    </row>
    <row r="41" spans="2:11" s="121" customFormat="1" ht="31.5">
      <c r="B41" s="75" t="s">
        <v>401</v>
      </c>
      <c r="C41" s="75" t="s">
        <v>416</v>
      </c>
      <c r="D41" s="78" t="s">
        <v>102</v>
      </c>
      <c r="E41" s="78" t="s">
        <v>417</v>
      </c>
      <c r="F41" s="120" t="s">
        <v>501</v>
      </c>
      <c r="G41" s="118" t="s">
        <v>491</v>
      </c>
      <c r="H41" s="89">
        <f>I41+J41</f>
        <v>11156648</v>
      </c>
      <c r="I41" s="89"/>
      <c r="J41" s="89">
        <f>12115631-J42</f>
        <v>11156648</v>
      </c>
      <c r="K41" s="89">
        <f t="shared" si="1"/>
        <v>11156648</v>
      </c>
    </row>
    <row r="42" spans="2:11" s="121" customFormat="1" ht="31.5">
      <c r="B42" s="75" t="s">
        <v>418</v>
      </c>
      <c r="C42" s="75" t="s">
        <v>419</v>
      </c>
      <c r="D42" s="78" t="s">
        <v>146</v>
      </c>
      <c r="E42" s="78" t="s">
        <v>420</v>
      </c>
      <c r="F42" s="120" t="s">
        <v>501</v>
      </c>
      <c r="G42" s="118" t="s">
        <v>491</v>
      </c>
      <c r="H42" s="89">
        <f>I42+J42</f>
        <v>986953</v>
      </c>
      <c r="I42" s="89">
        <v>27970</v>
      </c>
      <c r="J42" s="89">
        <v>958983</v>
      </c>
      <c r="K42" s="89"/>
    </row>
    <row r="43" spans="2:11" s="119" customFormat="1" ht="18.75">
      <c r="B43" s="122"/>
      <c r="C43" s="123"/>
      <c r="D43" s="123"/>
      <c r="E43" s="124" t="s">
        <v>502</v>
      </c>
      <c r="F43" s="125"/>
      <c r="G43" s="125"/>
      <c r="H43" s="126">
        <f>SUM(H44:H57)</f>
        <v>18498705</v>
      </c>
      <c r="I43" s="126">
        <f>SUM(I44:I57)</f>
        <v>11739029</v>
      </c>
      <c r="J43" s="126">
        <f>SUM(J44:J57)</f>
        <v>6759676</v>
      </c>
      <c r="K43" s="126">
        <f>SUM(K44:K57)</f>
        <v>6759676</v>
      </c>
    </row>
    <row r="44" spans="2:11" s="121" customFormat="1" ht="31.5">
      <c r="B44" s="116" t="s">
        <v>223</v>
      </c>
      <c r="C44" s="116" t="s">
        <v>93</v>
      </c>
      <c r="D44" s="117" t="s">
        <v>110</v>
      </c>
      <c r="E44" s="117" t="s">
        <v>138</v>
      </c>
      <c r="F44" s="118" t="s">
        <v>503</v>
      </c>
      <c r="G44" s="118" t="s">
        <v>491</v>
      </c>
      <c r="H44" s="89">
        <f t="shared" si="0"/>
        <v>53000</v>
      </c>
      <c r="I44" s="89">
        <v>53000</v>
      </c>
      <c r="J44" s="89"/>
      <c r="K44" s="89">
        <f t="shared" si="1"/>
        <v>0</v>
      </c>
    </row>
    <row r="45" spans="2:11" s="121" customFormat="1" ht="31.5">
      <c r="B45" s="116" t="s">
        <v>224</v>
      </c>
      <c r="C45" s="116" t="s">
        <v>139</v>
      </c>
      <c r="D45" s="117" t="s">
        <v>111</v>
      </c>
      <c r="E45" s="117" t="s">
        <v>140</v>
      </c>
      <c r="F45" s="118" t="s">
        <v>503</v>
      </c>
      <c r="G45" s="118" t="s">
        <v>491</v>
      </c>
      <c r="H45" s="89">
        <f t="shared" si="0"/>
        <v>63000</v>
      </c>
      <c r="I45" s="89">
        <v>63000</v>
      </c>
      <c r="J45" s="89"/>
      <c r="K45" s="89">
        <f t="shared" si="1"/>
        <v>0</v>
      </c>
    </row>
    <row r="46" spans="2:11" s="121" customFormat="1" ht="31.5">
      <c r="B46" s="116" t="s">
        <v>225</v>
      </c>
      <c r="C46" s="116" t="s">
        <v>94</v>
      </c>
      <c r="D46" s="117" t="s">
        <v>111</v>
      </c>
      <c r="E46" s="117" t="s">
        <v>87</v>
      </c>
      <c r="F46" s="118" t="s">
        <v>503</v>
      </c>
      <c r="G46" s="118" t="s">
        <v>491</v>
      </c>
      <c r="H46" s="89">
        <f t="shared" si="0"/>
        <v>1000000</v>
      </c>
      <c r="I46" s="89">
        <v>1000000</v>
      </c>
      <c r="J46" s="89"/>
      <c r="K46" s="89">
        <f t="shared" si="1"/>
        <v>0</v>
      </c>
    </row>
    <row r="47" spans="2:11" s="121" customFormat="1" ht="31.5">
      <c r="B47" s="116" t="s">
        <v>226</v>
      </c>
      <c r="C47" s="116" t="s">
        <v>95</v>
      </c>
      <c r="D47" s="117" t="s">
        <v>111</v>
      </c>
      <c r="E47" s="117" t="s">
        <v>141</v>
      </c>
      <c r="F47" s="118" t="s">
        <v>503</v>
      </c>
      <c r="G47" s="118" t="s">
        <v>491</v>
      </c>
      <c r="H47" s="89">
        <f t="shared" si="0"/>
        <v>200000</v>
      </c>
      <c r="I47" s="89">
        <v>200000</v>
      </c>
      <c r="J47" s="89"/>
      <c r="K47" s="89"/>
    </row>
    <row r="48" spans="2:11" s="121" customFormat="1" ht="31.5">
      <c r="B48" s="116" t="s">
        <v>227</v>
      </c>
      <c r="C48" s="116" t="s">
        <v>142</v>
      </c>
      <c r="D48" s="117" t="s">
        <v>111</v>
      </c>
      <c r="E48" s="117" t="s">
        <v>88</v>
      </c>
      <c r="F48" s="118" t="s">
        <v>503</v>
      </c>
      <c r="G48" s="118" t="s">
        <v>491</v>
      </c>
      <c r="H48" s="89">
        <f t="shared" si="0"/>
        <v>3598054</v>
      </c>
      <c r="I48" s="89">
        <v>3598054</v>
      </c>
      <c r="J48" s="89"/>
      <c r="K48" s="89">
        <f t="shared" si="1"/>
        <v>0</v>
      </c>
    </row>
    <row r="49" spans="2:11" s="121" customFormat="1" ht="47.25">
      <c r="B49" s="129" t="s">
        <v>326</v>
      </c>
      <c r="C49" s="116">
        <v>3090</v>
      </c>
      <c r="D49" s="128">
        <v>1030</v>
      </c>
      <c r="E49" s="117" t="s">
        <v>328</v>
      </c>
      <c r="F49" s="118" t="s">
        <v>504</v>
      </c>
      <c r="G49" s="118" t="s">
        <v>548</v>
      </c>
      <c r="H49" s="89">
        <f t="shared" si="0"/>
        <v>30122</v>
      </c>
      <c r="I49" s="89">
        <v>30122</v>
      </c>
      <c r="J49" s="89"/>
      <c r="K49" s="89">
        <f t="shared" si="1"/>
        <v>0</v>
      </c>
    </row>
    <row r="50" spans="2:11" s="121" customFormat="1" ht="31.5">
      <c r="B50" s="116" t="s">
        <v>234</v>
      </c>
      <c r="C50" s="116" t="s">
        <v>144</v>
      </c>
      <c r="D50" s="117" t="s">
        <v>112</v>
      </c>
      <c r="E50" s="117" t="s">
        <v>145</v>
      </c>
      <c r="F50" s="118" t="s">
        <v>505</v>
      </c>
      <c r="G50" s="118" t="s">
        <v>491</v>
      </c>
      <c r="H50" s="89">
        <f t="shared" si="0"/>
        <v>747193</v>
      </c>
      <c r="I50" s="89">
        <v>747193</v>
      </c>
      <c r="J50" s="89"/>
      <c r="K50" s="89">
        <f t="shared" si="1"/>
        <v>0</v>
      </c>
    </row>
    <row r="51" spans="2:11" s="121" customFormat="1" ht="31.5">
      <c r="B51" s="116" t="s">
        <v>235</v>
      </c>
      <c r="C51" s="116" t="s">
        <v>236</v>
      </c>
      <c r="D51" s="117" t="s">
        <v>112</v>
      </c>
      <c r="E51" s="117" t="s">
        <v>237</v>
      </c>
      <c r="F51" s="118" t="s">
        <v>505</v>
      </c>
      <c r="G51" s="118" t="s">
        <v>491</v>
      </c>
      <c r="H51" s="89">
        <f t="shared" si="0"/>
        <v>10000</v>
      </c>
      <c r="I51" s="89">
        <v>10000</v>
      </c>
      <c r="J51" s="89"/>
      <c r="K51" s="89">
        <f t="shared" si="1"/>
        <v>0</v>
      </c>
    </row>
    <row r="52" spans="2:11" s="121" customFormat="1" ht="31.5">
      <c r="B52" s="116" t="s">
        <v>232</v>
      </c>
      <c r="C52" s="116" t="s">
        <v>114</v>
      </c>
      <c r="D52" s="117" t="s">
        <v>58</v>
      </c>
      <c r="E52" s="117" t="s">
        <v>233</v>
      </c>
      <c r="F52" s="118" t="s">
        <v>506</v>
      </c>
      <c r="G52" s="118" t="s">
        <v>507</v>
      </c>
      <c r="H52" s="89">
        <f>I52+J52</f>
        <v>2356011</v>
      </c>
      <c r="I52" s="89">
        <v>2246011</v>
      </c>
      <c r="J52" s="89">
        <v>110000</v>
      </c>
      <c r="K52" s="89">
        <f t="shared" si="1"/>
        <v>110000</v>
      </c>
    </row>
    <row r="53" spans="2:11" s="121" customFormat="1" ht="47.25">
      <c r="B53" s="116" t="s">
        <v>329</v>
      </c>
      <c r="C53" s="116" t="s">
        <v>258</v>
      </c>
      <c r="D53" s="117" t="s">
        <v>112</v>
      </c>
      <c r="E53" s="117" t="s">
        <v>259</v>
      </c>
      <c r="F53" s="120" t="s">
        <v>508</v>
      </c>
      <c r="G53" s="118" t="s">
        <v>509</v>
      </c>
      <c r="H53" s="89">
        <f>I53+J53</f>
        <v>729148</v>
      </c>
      <c r="I53" s="89">
        <v>729148</v>
      </c>
      <c r="J53" s="126"/>
      <c r="K53" s="89">
        <f>J53</f>
        <v>0</v>
      </c>
    </row>
    <row r="54" spans="2:11" s="121" customFormat="1" ht="31.5">
      <c r="B54" s="129" t="s">
        <v>247</v>
      </c>
      <c r="C54" s="116">
        <v>3242</v>
      </c>
      <c r="D54" s="117" t="s">
        <v>13</v>
      </c>
      <c r="E54" s="117" t="s">
        <v>249</v>
      </c>
      <c r="F54" s="118" t="s">
        <v>503</v>
      </c>
      <c r="G54" s="118" t="s">
        <v>491</v>
      </c>
      <c r="H54" s="89">
        <f>I54+J54</f>
        <v>657250</v>
      </c>
      <c r="I54" s="89">
        <f>660555-I55</f>
        <v>657250</v>
      </c>
      <c r="J54" s="89"/>
      <c r="K54" s="89">
        <f>J54</f>
        <v>0</v>
      </c>
    </row>
    <row r="55" spans="2:11" s="121" customFormat="1" ht="31.5">
      <c r="B55" s="129" t="s">
        <v>247</v>
      </c>
      <c r="C55" s="116">
        <v>3242</v>
      </c>
      <c r="D55" s="117" t="s">
        <v>13</v>
      </c>
      <c r="E55" s="117" t="s">
        <v>249</v>
      </c>
      <c r="F55" s="118" t="s">
        <v>510</v>
      </c>
      <c r="G55" s="118" t="s">
        <v>511</v>
      </c>
      <c r="H55" s="89">
        <f t="shared" si="0"/>
        <v>3305</v>
      </c>
      <c r="I55" s="89">
        <v>3305</v>
      </c>
      <c r="J55" s="89"/>
      <c r="K55" s="89">
        <f t="shared" si="1"/>
        <v>0</v>
      </c>
    </row>
    <row r="56" spans="2:11" s="121" customFormat="1" ht="31.5">
      <c r="B56" s="75" t="s">
        <v>421</v>
      </c>
      <c r="C56" s="75" t="s">
        <v>163</v>
      </c>
      <c r="D56" s="78" t="s">
        <v>11</v>
      </c>
      <c r="E56" s="78" t="s">
        <v>164</v>
      </c>
      <c r="F56" s="118" t="s">
        <v>512</v>
      </c>
      <c r="G56" s="118" t="s">
        <v>491</v>
      </c>
      <c r="H56" s="89">
        <f t="shared" si="0"/>
        <v>2401946</v>
      </c>
      <c r="I56" s="89">
        <v>2401946</v>
      </c>
      <c r="J56" s="89"/>
      <c r="K56" s="89"/>
    </row>
    <row r="57" spans="2:11" s="121" customFormat="1" ht="31.5">
      <c r="B57" s="75" t="s">
        <v>402</v>
      </c>
      <c r="C57" s="75" t="s">
        <v>424</v>
      </c>
      <c r="D57" s="78" t="s">
        <v>102</v>
      </c>
      <c r="E57" s="78" t="s">
        <v>425</v>
      </c>
      <c r="F57" s="120" t="s">
        <v>501</v>
      </c>
      <c r="G57" s="118" t="s">
        <v>491</v>
      </c>
      <c r="H57" s="89">
        <f t="shared" si="0"/>
        <v>6649676</v>
      </c>
      <c r="I57" s="89"/>
      <c r="J57" s="89">
        <v>6649676</v>
      </c>
      <c r="K57" s="89">
        <f>J57</f>
        <v>6649676</v>
      </c>
    </row>
    <row r="58" spans="2:11" s="119" customFormat="1" ht="18.75">
      <c r="B58" s="122"/>
      <c r="C58" s="123"/>
      <c r="D58" s="123"/>
      <c r="E58" s="124" t="s">
        <v>513</v>
      </c>
      <c r="F58" s="125"/>
      <c r="G58" s="125"/>
      <c r="H58" s="126">
        <f>I58+J58</f>
        <v>35000</v>
      </c>
      <c r="I58" s="126">
        <f>I59</f>
        <v>35000</v>
      </c>
      <c r="J58" s="126">
        <f>J59</f>
        <v>0</v>
      </c>
      <c r="K58" s="126">
        <f>K59</f>
        <v>0</v>
      </c>
    </row>
    <row r="59" spans="2:11" s="121" customFormat="1" ht="31.5">
      <c r="B59" s="116" t="s">
        <v>253</v>
      </c>
      <c r="C59" s="116" t="s">
        <v>96</v>
      </c>
      <c r="D59" s="117" t="s">
        <v>112</v>
      </c>
      <c r="E59" s="117" t="s">
        <v>148</v>
      </c>
      <c r="F59" s="120" t="s">
        <v>514</v>
      </c>
      <c r="G59" s="118" t="s">
        <v>491</v>
      </c>
      <c r="H59" s="89">
        <f t="shared" si="0"/>
        <v>35000</v>
      </c>
      <c r="I59" s="89">
        <v>35000</v>
      </c>
      <c r="J59" s="89"/>
      <c r="K59" s="89">
        <f t="shared" si="1"/>
        <v>0</v>
      </c>
    </row>
    <row r="60" spans="2:11" s="119" customFormat="1" ht="31.5">
      <c r="B60" s="122"/>
      <c r="C60" s="123"/>
      <c r="D60" s="123"/>
      <c r="E60" s="124" t="s">
        <v>515</v>
      </c>
      <c r="F60" s="124"/>
      <c r="G60" s="125"/>
      <c r="H60" s="126">
        <f>SUM(H61:H72)</f>
        <v>11819430</v>
      </c>
      <c r="I60" s="126">
        <f>SUM(I61:I72)</f>
        <v>11789430</v>
      </c>
      <c r="J60" s="126">
        <f>SUM(J61:J72)</f>
        <v>17479733</v>
      </c>
      <c r="K60" s="126">
        <f>SUM(K61:K72)</f>
        <v>5479733</v>
      </c>
    </row>
    <row r="61" spans="2:11" s="119" customFormat="1" ht="31.5">
      <c r="B61" s="116" t="s">
        <v>257</v>
      </c>
      <c r="C61" s="116" t="s">
        <v>149</v>
      </c>
      <c r="D61" s="117" t="s">
        <v>105</v>
      </c>
      <c r="E61" s="117" t="s">
        <v>516</v>
      </c>
      <c r="F61" s="120" t="s">
        <v>517</v>
      </c>
      <c r="G61" s="118" t="s">
        <v>491</v>
      </c>
      <c r="H61" s="89">
        <f t="shared" si="0"/>
        <v>23037</v>
      </c>
      <c r="I61" s="126">
        <v>23037</v>
      </c>
      <c r="J61" s="89"/>
      <c r="K61" s="89">
        <f t="shared" si="1"/>
        <v>0</v>
      </c>
    </row>
    <row r="62" spans="2:11" s="119" customFormat="1" ht="31.5">
      <c r="B62" s="116" t="s">
        <v>260</v>
      </c>
      <c r="C62" s="116" t="s">
        <v>90</v>
      </c>
      <c r="D62" s="117" t="s">
        <v>150</v>
      </c>
      <c r="E62" s="117" t="s">
        <v>151</v>
      </c>
      <c r="F62" s="120" t="s">
        <v>517</v>
      </c>
      <c r="G62" s="118" t="s">
        <v>491</v>
      </c>
      <c r="H62" s="89">
        <f t="shared" si="0"/>
        <v>81146</v>
      </c>
      <c r="I62" s="89">
        <v>81146</v>
      </c>
      <c r="J62" s="89"/>
      <c r="K62" s="89">
        <f t="shared" si="1"/>
        <v>0</v>
      </c>
    </row>
    <row r="63" spans="2:11" s="119" customFormat="1" ht="31.5">
      <c r="B63" s="116" t="s">
        <v>261</v>
      </c>
      <c r="C63" s="116" t="s">
        <v>152</v>
      </c>
      <c r="D63" s="117" t="s">
        <v>150</v>
      </c>
      <c r="E63" s="117" t="s">
        <v>153</v>
      </c>
      <c r="F63" s="120" t="s">
        <v>517</v>
      </c>
      <c r="G63" s="118" t="s">
        <v>491</v>
      </c>
      <c r="H63" s="89">
        <f t="shared" si="0"/>
        <v>6090</v>
      </c>
      <c r="I63" s="89">
        <v>6090</v>
      </c>
      <c r="J63" s="89"/>
      <c r="K63" s="89">
        <f t="shared" si="1"/>
        <v>0</v>
      </c>
    </row>
    <row r="64" spans="2:11" s="119" customFormat="1" ht="31.5">
      <c r="B64" s="116" t="s">
        <v>262</v>
      </c>
      <c r="C64" s="116" t="s">
        <v>97</v>
      </c>
      <c r="D64" s="117" t="s">
        <v>115</v>
      </c>
      <c r="E64" s="117" t="s">
        <v>154</v>
      </c>
      <c r="F64" s="120" t="s">
        <v>517</v>
      </c>
      <c r="G64" s="118" t="s">
        <v>491</v>
      </c>
      <c r="H64" s="89">
        <f t="shared" si="0"/>
        <v>59900</v>
      </c>
      <c r="I64" s="89">
        <v>59900</v>
      </c>
      <c r="J64" s="89"/>
      <c r="K64" s="89">
        <f t="shared" si="1"/>
        <v>0</v>
      </c>
    </row>
    <row r="65" spans="2:11" s="121" customFormat="1" ht="31.5">
      <c r="B65" s="116" t="s">
        <v>266</v>
      </c>
      <c r="C65" s="116" t="s">
        <v>267</v>
      </c>
      <c r="D65" s="117" t="s">
        <v>116</v>
      </c>
      <c r="E65" s="117" t="s">
        <v>268</v>
      </c>
      <c r="F65" s="120" t="s">
        <v>517</v>
      </c>
      <c r="G65" s="118" t="s">
        <v>491</v>
      </c>
      <c r="H65" s="89">
        <f t="shared" si="0"/>
        <v>60000</v>
      </c>
      <c r="I65" s="89">
        <v>60000</v>
      </c>
      <c r="J65" s="89"/>
      <c r="K65" s="89">
        <f t="shared" si="1"/>
        <v>0</v>
      </c>
    </row>
    <row r="66" spans="2:11" s="121" customFormat="1" ht="31.5">
      <c r="B66" s="116" t="s">
        <v>263</v>
      </c>
      <c r="C66" s="116" t="s">
        <v>264</v>
      </c>
      <c r="D66" s="117" t="s">
        <v>116</v>
      </c>
      <c r="E66" s="117" t="s">
        <v>265</v>
      </c>
      <c r="F66" s="120" t="s">
        <v>517</v>
      </c>
      <c r="G66" s="118" t="s">
        <v>491</v>
      </c>
      <c r="H66" s="89">
        <f t="shared" si="0"/>
        <v>3704903</v>
      </c>
      <c r="I66" s="89">
        <f>3645903-20000+49000</f>
        <v>3674903</v>
      </c>
      <c r="J66" s="89">
        <v>30000</v>
      </c>
      <c r="K66" s="89">
        <f t="shared" si="1"/>
        <v>30000</v>
      </c>
    </row>
    <row r="67" spans="2:11" s="121" customFormat="1" ht="31.5">
      <c r="B67" s="116" t="s">
        <v>269</v>
      </c>
      <c r="C67" s="116" t="s">
        <v>98</v>
      </c>
      <c r="D67" s="117" t="s">
        <v>107</v>
      </c>
      <c r="E67" s="117" t="s">
        <v>155</v>
      </c>
      <c r="F67" s="118" t="s">
        <v>518</v>
      </c>
      <c r="G67" s="118" t="s">
        <v>507</v>
      </c>
      <c r="H67" s="89">
        <f t="shared" si="0"/>
        <v>116661</v>
      </c>
      <c r="I67" s="89">
        <v>116661</v>
      </c>
      <c r="J67" s="89"/>
      <c r="K67" s="89">
        <f t="shared" si="1"/>
        <v>0</v>
      </c>
    </row>
    <row r="68" spans="2:11" s="121" customFormat="1" ht="31.5">
      <c r="B68" s="116" t="s">
        <v>270</v>
      </c>
      <c r="C68" s="116" t="s">
        <v>271</v>
      </c>
      <c r="D68" s="117" t="s">
        <v>107</v>
      </c>
      <c r="E68" s="117" t="s">
        <v>272</v>
      </c>
      <c r="F68" s="118" t="s">
        <v>518</v>
      </c>
      <c r="G68" s="118" t="s">
        <v>507</v>
      </c>
      <c r="H68" s="89">
        <f t="shared" si="0"/>
        <v>46137</v>
      </c>
      <c r="I68" s="89">
        <v>46137</v>
      </c>
      <c r="J68" s="89"/>
      <c r="K68" s="89">
        <f t="shared" si="1"/>
        <v>0</v>
      </c>
    </row>
    <row r="69" spans="2:11" s="121" customFormat="1" ht="31.5" customHeight="1">
      <c r="B69" s="116" t="s">
        <v>273</v>
      </c>
      <c r="C69" s="116" t="s">
        <v>156</v>
      </c>
      <c r="D69" s="117" t="s">
        <v>107</v>
      </c>
      <c r="E69" s="117" t="s">
        <v>157</v>
      </c>
      <c r="F69" s="118" t="s">
        <v>518</v>
      </c>
      <c r="G69" s="118" t="s">
        <v>507</v>
      </c>
      <c r="H69" s="89">
        <f t="shared" si="0"/>
        <v>6021054</v>
      </c>
      <c r="I69" s="89">
        <v>6021054</v>
      </c>
      <c r="J69" s="89"/>
      <c r="K69" s="89">
        <f t="shared" si="1"/>
        <v>0</v>
      </c>
    </row>
    <row r="70" spans="2:11" s="121" customFormat="1" ht="31.5">
      <c r="B70" s="116" t="s">
        <v>274</v>
      </c>
      <c r="C70" s="116" t="s">
        <v>158</v>
      </c>
      <c r="D70" s="117" t="s">
        <v>107</v>
      </c>
      <c r="E70" s="117" t="s">
        <v>159</v>
      </c>
      <c r="F70" s="120" t="s">
        <v>519</v>
      </c>
      <c r="G70" s="118" t="s">
        <v>491</v>
      </c>
      <c r="H70" s="89">
        <f t="shared" si="0"/>
        <v>1127000</v>
      </c>
      <c r="I70" s="89">
        <v>1127000</v>
      </c>
      <c r="J70" s="89"/>
      <c r="K70" s="89">
        <f t="shared" si="1"/>
        <v>0</v>
      </c>
    </row>
    <row r="71" spans="2:11" s="121" customFormat="1" ht="31.5">
      <c r="B71" s="116" t="s">
        <v>275</v>
      </c>
      <c r="C71" s="116" t="s">
        <v>160</v>
      </c>
      <c r="D71" s="117" t="s">
        <v>107</v>
      </c>
      <c r="E71" s="117" t="s">
        <v>161</v>
      </c>
      <c r="F71" s="118" t="s">
        <v>518</v>
      </c>
      <c r="G71" s="118" t="s">
        <v>507</v>
      </c>
      <c r="H71" s="89">
        <f t="shared" si="0"/>
        <v>573502</v>
      </c>
      <c r="I71" s="89">
        <v>573502</v>
      </c>
      <c r="J71" s="89"/>
      <c r="K71" s="89">
        <f t="shared" si="1"/>
        <v>0</v>
      </c>
    </row>
    <row r="72" spans="2:11" s="121" customFormat="1" ht="31.5">
      <c r="B72" s="75">
        <v>1017330</v>
      </c>
      <c r="C72" s="75">
        <v>7330</v>
      </c>
      <c r="D72" s="78" t="s">
        <v>102</v>
      </c>
      <c r="E72" s="78" t="s">
        <v>433</v>
      </c>
      <c r="F72" s="118" t="s">
        <v>520</v>
      </c>
      <c r="G72" s="118" t="s">
        <v>491</v>
      </c>
      <c r="H72" s="89"/>
      <c r="I72" s="89"/>
      <c r="J72" s="89">
        <v>17449733</v>
      </c>
      <c r="K72" s="89">
        <f>J72-12000000</f>
        <v>5449733</v>
      </c>
    </row>
    <row r="73" spans="2:11" s="119" customFormat="1" ht="68.25" customHeight="1">
      <c r="B73" s="122"/>
      <c r="C73" s="123"/>
      <c r="D73" s="123"/>
      <c r="E73" s="124" t="s">
        <v>521</v>
      </c>
      <c r="F73" s="125"/>
      <c r="G73" s="125"/>
      <c r="H73" s="126">
        <f>SUM(H74:H82)</f>
        <v>37412509</v>
      </c>
      <c r="I73" s="126">
        <f>SUM(I74:I82)</f>
        <v>28886705</v>
      </c>
      <c r="J73" s="126">
        <f>SUM(J74:J82)</f>
        <v>8525804</v>
      </c>
      <c r="K73" s="126">
        <f>SUM(K74:K82)</f>
        <v>3509491</v>
      </c>
    </row>
    <row r="74" spans="2:11" s="119" customFormat="1" ht="68.25" customHeight="1">
      <c r="B74" s="116" t="s">
        <v>279</v>
      </c>
      <c r="C74" s="116" t="s">
        <v>162</v>
      </c>
      <c r="D74" s="117" t="s">
        <v>11</v>
      </c>
      <c r="E74" s="117" t="s">
        <v>280</v>
      </c>
      <c r="F74" s="120" t="s">
        <v>522</v>
      </c>
      <c r="G74" s="118" t="s">
        <v>491</v>
      </c>
      <c r="H74" s="89">
        <f>I74+J74</f>
        <v>750000</v>
      </c>
      <c r="I74" s="89">
        <v>552000</v>
      </c>
      <c r="J74" s="89">
        <v>198000</v>
      </c>
      <c r="K74" s="89">
        <f t="shared" si="1"/>
        <v>198000</v>
      </c>
    </row>
    <row r="75" spans="2:11" s="119" customFormat="1" ht="31.5">
      <c r="B75" s="116" t="s">
        <v>281</v>
      </c>
      <c r="C75" s="116" t="s">
        <v>163</v>
      </c>
      <c r="D75" s="117" t="s">
        <v>11</v>
      </c>
      <c r="E75" s="117" t="s">
        <v>164</v>
      </c>
      <c r="F75" s="120" t="s">
        <v>522</v>
      </c>
      <c r="G75" s="118" t="s">
        <v>491</v>
      </c>
      <c r="H75" s="89">
        <f t="shared" si="0"/>
        <v>18817385</v>
      </c>
      <c r="I75" s="89">
        <v>18626761</v>
      </c>
      <c r="J75" s="89">
        <v>190624</v>
      </c>
      <c r="K75" s="89">
        <f>J75</f>
        <v>190624</v>
      </c>
    </row>
    <row r="76" spans="2:11" s="119" customFormat="1" ht="31.5">
      <c r="B76" s="116" t="s">
        <v>282</v>
      </c>
      <c r="C76" s="116">
        <v>6030</v>
      </c>
      <c r="D76" s="117" t="s">
        <v>11</v>
      </c>
      <c r="E76" s="117" t="s">
        <v>166</v>
      </c>
      <c r="F76" s="120" t="s">
        <v>522</v>
      </c>
      <c r="G76" s="118" t="s">
        <v>491</v>
      </c>
      <c r="H76" s="89">
        <f t="shared" si="0"/>
        <v>3035744</v>
      </c>
      <c r="I76" s="89">
        <v>2362944</v>
      </c>
      <c r="J76" s="89">
        <v>672800</v>
      </c>
      <c r="K76" s="89">
        <f t="shared" si="1"/>
        <v>672800</v>
      </c>
    </row>
    <row r="77" spans="2:11" s="121" customFormat="1" ht="47.25">
      <c r="B77" s="75" t="s">
        <v>427</v>
      </c>
      <c r="C77" s="75" t="s">
        <v>422</v>
      </c>
      <c r="D77" s="78" t="s">
        <v>102</v>
      </c>
      <c r="E77" s="78" t="s">
        <v>423</v>
      </c>
      <c r="F77" s="120" t="s">
        <v>523</v>
      </c>
      <c r="G77" s="118" t="s">
        <v>524</v>
      </c>
      <c r="H77" s="89">
        <f t="shared" si="0"/>
        <v>800000</v>
      </c>
      <c r="I77" s="89"/>
      <c r="J77" s="89">
        <v>800000</v>
      </c>
      <c r="K77" s="89">
        <f t="shared" si="1"/>
        <v>800000</v>
      </c>
    </row>
    <row r="78" spans="2:11" s="121" customFormat="1" ht="47.25">
      <c r="B78" s="75" t="s">
        <v>427</v>
      </c>
      <c r="C78" s="75" t="s">
        <v>422</v>
      </c>
      <c r="D78" s="78" t="s">
        <v>102</v>
      </c>
      <c r="E78" s="78" t="s">
        <v>423</v>
      </c>
      <c r="F78" s="120" t="s">
        <v>523</v>
      </c>
      <c r="G78" s="118" t="s">
        <v>524</v>
      </c>
      <c r="H78" s="89">
        <f>I78+J78</f>
        <v>507494</v>
      </c>
      <c r="I78" s="89"/>
      <c r="J78" s="89">
        <f>1307494-J77</f>
        <v>507494</v>
      </c>
      <c r="K78" s="89">
        <f>J78</f>
        <v>507494</v>
      </c>
    </row>
    <row r="79" spans="2:11" s="121" customFormat="1" ht="31.5">
      <c r="B79" s="75" t="s">
        <v>431</v>
      </c>
      <c r="C79" s="75" t="s">
        <v>419</v>
      </c>
      <c r="D79" s="78" t="s">
        <v>146</v>
      </c>
      <c r="E79" s="78" t="s">
        <v>420</v>
      </c>
      <c r="F79" s="118" t="s">
        <v>520</v>
      </c>
      <c r="G79" s="118" t="s">
        <v>491</v>
      </c>
      <c r="H79" s="89">
        <f>I79+J79</f>
        <v>4975613</v>
      </c>
      <c r="I79" s="89"/>
      <c r="J79" s="89">
        <v>4975613</v>
      </c>
      <c r="K79" s="89">
        <v>29700</v>
      </c>
    </row>
    <row r="80" spans="2:11" s="121" customFormat="1" ht="31.5">
      <c r="B80" s="116" t="s">
        <v>287</v>
      </c>
      <c r="C80" s="116" t="s">
        <v>169</v>
      </c>
      <c r="D80" s="117" t="s">
        <v>170</v>
      </c>
      <c r="E80" s="117" t="s">
        <v>171</v>
      </c>
      <c r="F80" s="120" t="s">
        <v>525</v>
      </c>
      <c r="G80" s="118" t="s">
        <v>491</v>
      </c>
      <c r="H80" s="89">
        <f t="shared" si="0"/>
        <v>8435873</v>
      </c>
      <c r="I80" s="89">
        <v>7325000</v>
      </c>
      <c r="J80" s="89">
        <f>3648887-2538014</f>
        <v>1110873</v>
      </c>
      <c r="K80" s="89">
        <f t="shared" si="1"/>
        <v>1110873</v>
      </c>
    </row>
    <row r="81" spans="2:11" s="121" customFormat="1" ht="31.5">
      <c r="B81" s="116" t="s">
        <v>288</v>
      </c>
      <c r="C81" s="116" t="s">
        <v>172</v>
      </c>
      <c r="D81" s="117" t="s">
        <v>118</v>
      </c>
      <c r="E81" s="117" t="s">
        <v>173</v>
      </c>
      <c r="F81" s="120" t="s">
        <v>526</v>
      </c>
      <c r="G81" s="118" t="s">
        <v>491</v>
      </c>
      <c r="H81" s="89">
        <f t="shared" si="0"/>
        <v>20000</v>
      </c>
      <c r="I81" s="89">
        <v>20000</v>
      </c>
      <c r="J81" s="89"/>
      <c r="K81" s="89"/>
    </row>
    <row r="82" spans="2:11" s="121" customFormat="1" ht="31.5">
      <c r="B82" s="116" t="s">
        <v>289</v>
      </c>
      <c r="C82" s="116" t="s">
        <v>174</v>
      </c>
      <c r="D82" s="117" t="s">
        <v>119</v>
      </c>
      <c r="E82" s="117" t="s">
        <v>89</v>
      </c>
      <c r="F82" s="120" t="s">
        <v>527</v>
      </c>
      <c r="G82" s="118" t="s">
        <v>491</v>
      </c>
      <c r="H82" s="89">
        <f t="shared" si="0"/>
        <v>70400</v>
      </c>
      <c r="I82" s="89"/>
      <c r="J82" s="89">
        <v>70400</v>
      </c>
      <c r="K82" s="89"/>
    </row>
    <row r="83" spans="2:11" s="119" customFormat="1" ht="18.75">
      <c r="B83" s="122"/>
      <c r="C83" s="130"/>
      <c r="D83" s="131"/>
      <c r="E83" s="124" t="s">
        <v>528</v>
      </c>
      <c r="F83" s="124"/>
      <c r="G83" s="125"/>
      <c r="H83" s="126">
        <f>SUM(H84:H87)</f>
        <v>1242928</v>
      </c>
      <c r="I83" s="126">
        <f>SUM(I84:I87)</f>
        <v>772928</v>
      </c>
      <c r="J83" s="126">
        <f>SUM(J84:J87)</f>
        <v>470000</v>
      </c>
      <c r="K83" s="126">
        <f>SUM(K84:K87)</f>
        <v>470000</v>
      </c>
    </row>
    <row r="84" spans="2:11" s="121" customFormat="1" ht="31.5">
      <c r="B84" s="116" t="s">
        <v>293</v>
      </c>
      <c r="C84" s="116" t="s">
        <v>294</v>
      </c>
      <c r="D84" s="117" t="s">
        <v>110</v>
      </c>
      <c r="E84" s="117" t="s">
        <v>295</v>
      </c>
      <c r="F84" s="120" t="s">
        <v>529</v>
      </c>
      <c r="G84" s="118" t="s">
        <v>491</v>
      </c>
      <c r="H84" s="89">
        <f t="shared" si="0"/>
        <v>772928</v>
      </c>
      <c r="I84" s="89">
        <v>772928</v>
      </c>
      <c r="J84" s="89"/>
      <c r="K84" s="89">
        <f t="shared" si="1"/>
        <v>0</v>
      </c>
    </row>
    <row r="85" spans="2:11" s="121" customFormat="1" ht="31.5">
      <c r="B85" s="75" t="s">
        <v>578</v>
      </c>
      <c r="C85" s="75" t="s">
        <v>579</v>
      </c>
      <c r="D85" s="78" t="s">
        <v>4</v>
      </c>
      <c r="E85" s="78" t="s">
        <v>580</v>
      </c>
      <c r="F85" s="153" t="s">
        <v>569</v>
      </c>
      <c r="G85" s="154" t="s">
        <v>491</v>
      </c>
      <c r="H85" s="155">
        <f t="shared" si="0"/>
        <v>70000</v>
      </c>
      <c r="I85" s="155"/>
      <c r="J85" s="155">
        <v>70000</v>
      </c>
      <c r="K85" s="155">
        <f t="shared" si="1"/>
        <v>70000</v>
      </c>
    </row>
    <row r="86" spans="2:11" s="121" customFormat="1" ht="31.5">
      <c r="B86" s="75" t="s">
        <v>578</v>
      </c>
      <c r="C86" s="75" t="s">
        <v>579</v>
      </c>
      <c r="D86" s="78" t="s">
        <v>4</v>
      </c>
      <c r="E86" s="78"/>
      <c r="F86" s="153" t="s">
        <v>581</v>
      </c>
      <c r="G86" s="154" t="s">
        <v>491</v>
      </c>
      <c r="H86" s="155">
        <f t="shared" si="0"/>
        <v>300000</v>
      </c>
      <c r="I86" s="155"/>
      <c r="J86" s="155">
        <v>300000</v>
      </c>
      <c r="K86" s="155">
        <f t="shared" si="1"/>
        <v>300000</v>
      </c>
    </row>
    <row r="87" spans="2:11" s="121" customFormat="1" ht="31.5">
      <c r="B87" s="75" t="s">
        <v>578</v>
      </c>
      <c r="C87" s="75" t="s">
        <v>579</v>
      </c>
      <c r="D87" s="78" t="s">
        <v>4</v>
      </c>
      <c r="E87" s="78" t="s">
        <v>580</v>
      </c>
      <c r="F87" s="153" t="s">
        <v>567</v>
      </c>
      <c r="G87" s="154" t="s">
        <v>568</v>
      </c>
      <c r="H87" s="155">
        <f t="shared" si="0"/>
        <v>100000</v>
      </c>
      <c r="I87" s="155"/>
      <c r="J87" s="155">
        <v>100000</v>
      </c>
      <c r="K87" s="155">
        <f t="shared" si="1"/>
        <v>100000</v>
      </c>
    </row>
    <row r="88" spans="2:11" s="119" customFormat="1" ht="18.75">
      <c r="B88" s="122"/>
      <c r="C88" s="182" t="s">
        <v>530</v>
      </c>
      <c r="D88" s="182"/>
      <c r="E88" s="182"/>
      <c r="F88" s="182"/>
      <c r="G88" s="125"/>
      <c r="H88" s="126">
        <f>H14+H20+H43+H58+H60+H73+H83</f>
        <v>77506941</v>
      </c>
      <c r="I88" s="126">
        <f>I14+I20+I43+I58+I60+I73+I83</f>
        <v>61423963</v>
      </c>
      <c r="J88" s="126">
        <f>J14+J20+J43+J58+J60+J73+J83</f>
        <v>33532721</v>
      </c>
      <c r="K88" s="126">
        <f>K14+K20+K43+K58+K60+K73+K83</f>
        <v>16516409</v>
      </c>
    </row>
    <row r="89" spans="2:11" s="1" customFormat="1" ht="18.75">
      <c r="B89" s="132"/>
      <c r="C89" s="132"/>
      <c r="D89" s="132"/>
      <c r="E89" s="132"/>
      <c r="F89" s="132"/>
      <c r="G89" s="132"/>
      <c r="H89" s="133"/>
      <c r="I89" s="133"/>
      <c r="J89" s="133"/>
      <c r="K89" s="133"/>
    </row>
    <row r="90" spans="2:11" s="1" customFormat="1" ht="18.75">
      <c r="B90" s="132"/>
      <c r="C90" s="132"/>
      <c r="D90" s="132"/>
      <c r="E90" s="132"/>
      <c r="F90" s="132"/>
      <c r="G90" s="132"/>
      <c r="H90" s="133"/>
      <c r="I90" s="133"/>
      <c r="J90" s="133"/>
      <c r="K90" s="133"/>
    </row>
    <row r="91" spans="2:11" s="1" customFormat="1" ht="18.75">
      <c r="B91" s="132"/>
      <c r="C91" s="132"/>
      <c r="D91" s="132"/>
      <c r="E91" s="132"/>
      <c r="F91" s="132"/>
      <c r="G91" s="132"/>
      <c r="H91" s="133"/>
      <c r="I91" s="133"/>
      <c r="J91" s="133"/>
      <c r="K91" s="133"/>
    </row>
    <row r="92" spans="2:11" ht="18.75">
      <c r="B92" s="107"/>
      <c r="C92" s="107"/>
      <c r="D92" s="107"/>
      <c r="E92" s="107"/>
      <c r="F92" s="107"/>
      <c r="G92" s="107"/>
      <c r="H92" s="107"/>
      <c r="I92" s="5"/>
      <c r="J92" s="5"/>
      <c r="K92" s="5"/>
    </row>
    <row r="93" spans="2:17" ht="15.75">
      <c r="B93" s="5"/>
      <c r="C93" s="5" t="s">
        <v>531</v>
      </c>
      <c r="D93" s="5"/>
      <c r="E93" s="5"/>
      <c r="F93" s="134" t="s">
        <v>549</v>
      </c>
      <c r="G93" s="5"/>
      <c r="H93" s="5"/>
      <c r="I93" s="5"/>
      <c r="J93" s="5"/>
      <c r="K93" s="5"/>
      <c r="L93" s="5"/>
      <c r="M93" s="5"/>
      <c r="N93" s="5"/>
      <c r="O93" s="5"/>
      <c r="P93" s="5"/>
      <c r="Q93" s="19"/>
    </row>
    <row r="94" spans="2:11" ht="15.75">
      <c r="B94" s="5"/>
      <c r="C94" s="5"/>
      <c r="D94" s="5"/>
      <c r="E94" s="5"/>
      <c r="F94" s="5"/>
      <c r="G94" s="5"/>
      <c r="H94" s="19"/>
      <c r="I94" s="19"/>
      <c r="J94" s="19"/>
      <c r="K94" s="19"/>
    </row>
    <row r="95" spans="2:11" ht="15.75">
      <c r="B95" s="5"/>
      <c r="C95" s="5" t="s">
        <v>532</v>
      </c>
      <c r="D95" s="5"/>
      <c r="E95" s="5"/>
      <c r="F95" s="5"/>
      <c r="G95" s="5"/>
      <c r="H95" s="19"/>
      <c r="I95" s="19"/>
      <c r="J95" s="19"/>
      <c r="K95" s="19"/>
    </row>
    <row r="96" spans="2:11" ht="15.75">
      <c r="B96" s="5"/>
      <c r="C96" s="5"/>
      <c r="D96" s="5"/>
      <c r="E96" s="5"/>
      <c r="F96" s="5"/>
      <c r="G96" s="5"/>
      <c r="H96" s="19"/>
      <c r="I96" s="19"/>
      <c r="J96" s="19"/>
      <c r="K96" s="19"/>
    </row>
    <row r="97" spans="2:11" ht="15.75">
      <c r="B97" s="5"/>
      <c r="C97" s="5" t="s">
        <v>550</v>
      </c>
      <c r="D97" s="5"/>
      <c r="E97" s="5"/>
      <c r="F97" s="5" t="s">
        <v>551</v>
      </c>
      <c r="G97" s="5"/>
      <c r="H97" s="19"/>
      <c r="I97" s="19"/>
      <c r="J97" s="19"/>
      <c r="K97" s="19"/>
    </row>
    <row r="98" spans="2:8" ht="18.75">
      <c r="B98" s="135"/>
      <c r="C98" s="135"/>
      <c r="D98" s="135"/>
      <c r="E98" s="135"/>
      <c r="F98" s="135"/>
      <c r="G98" s="135"/>
      <c r="H98" s="135"/>
    </row>
    <row r="99" spans="2:8" ht="18.75">
      <c r="B99" s="135"/>
      <c r="C99" s="135"/>
      <c r="D99" s="135"/>
      <c r="E99" s="135"/>
      <c r="F99" s="135"/>
      <c r="G99" s="135"/>
      <c r="H99" s="135"/>
    </row>
    <row r="100" spans="2:8" ht="18.75">
      <c r="B100" s="135"/>
      <c r="C100" s="135"/>
      <c r="D100" s="135"/>
      <c r="E100" s="135"/>
      <c r="F100" s="135"/>
      <c r="G100" s="135"/>
      <c r="H100" s="135"/>
    </row>
    <row r="101" spans="2:8" ht="18.75">
      <c r="B101" s="135"/>
      <c r="C101" s="135"/>
      <c r="D101" s="135"/>
      <c r="E101" s="135"/>
      <c r="F101" s="136"/>
      <c r="G101" s="135"/>
      <c r="H101" s="135"/>
    </row>
    <row r="102" spans="2:8" ht="18.75">
      <c r="B102" s="135"/>
      <c r="C102" s="135"/>
      <c r="D102" s="135"/>
      <c r="E102" s="135"/>
      <c r="F102" s="135"/>
      <c r="G102" s="135"/>
      <c r="H102" s="135"/>
    </row>
    <row r="103" spans="2:8" ht="18.75">
      <c r="B103" s="135"/>
      <c r="C103" s="135"/>
      <c r="D103" s="135"/>
      <c r="E103" s="135"/>
      <c r="F103" s="135"/>
      <c r="G103" s="135"/>
      <c r="H103" s="135"/>
    </row>
    <row r="104" spans="2:8" ht="31.5" customHeight="1">
      <c r="B104" s="135"/>
      <c r="C104" s="135"/>
      <c r="D104" s="135"/>
      <c r="E104" s="135"/>
      <c r="F104" s="135"/>
      <c r="G104" s="135"/>
      <c r="H104" s="135"/>
    </row>
    <row r="105" spans="2:8" ht="18.75">
      <c r="B105" s="135"/>
      <c r="C105" s="135"/>
      <c r="D105" s="135"/>
      <c r="E105" s="135"/>
      <c r="F105" s="135"/>
      <c r="G105" s="135"/>
      <c r="H105" s="135"/>
    </row>
    <row r="106" spans="2:8" ht="18.75">
      <c r="B106" s="135"/>
      <c r="C106" s="135"/>
      <c r="D106" s="135"/>
      <c r="E106" s="135"/>
      <c r="F106" s="135"/>
      <c r="G106" s="135"/>
      <c r="H106" s="135"/>
    </row>
    <row r="107" spans="2:8" ht="68.25" customHeight="1">
      <c r="B107" s="135"/>
      <c r="C107" s="135"/>
      <c r="D107" s="135"/>
      <c r="E107" s="135"/>
      <c r="F107" s="135"/>
      <c r="G107" s="135"/>
      <c r="H107" s="135"/>
    </row>
    <row r="108" spans="2:8" ht="68.25" customHeight="1">
      <c r="B108" s="135"/>
      <c r="C108" s="135"/>
      <c r="D108" s="135"/>
      <c r="E108" s="135"/>
      <c r="F108" s="135"/>
      <c r="G108" s="135"/>
      <c r="H108" s="135"/>
    </row>
    <row r="109" spans="2:8" ht="18.75">
      <c r="B109" s="135"/>
      <c r="C109" s="135"/>
      <c r="D109" s="135"/>
      <c r="E109" s="135"/>
      <c r="F109" s="135"/>
      <c r="G109" s="135"/>
      <c r="H109" s="135"/>
    </row>
    <row r="110" spans="2:8" ht="18.75">
      <c r="B110" s="135"/>
      <c r="C110" s="135"/>
      <c r="D110" s="135"/>
      <c r="E110" s="135"/>
      <c r="F110" s="135"/>
      <c r="G110" s="135"/>
      <c r="H110" s="135"/>
    </row>
    <row r="111" spans="2:8" ht="18.75">
      <c r="B111" s="135"/>
      <c r="C111" s="135"/>
      <c r="D111" s="135"/>
      <c r="E111" s="135"/>
      <c r="F111" s="135"/>
      <c r="G111" s="135"/>
      <c r="H111" s="135"/>
    </row>
    <row r="112" spans="2:8" ht="18.75">
      <c r="B112" s="135"/>
      <c r="C112" s="135"/>
      <c r="D112" s="135"/>
      <c r="E112" s="135"/>
      <c r="F112" s="135"/>
      <c r="G112" s="135"/>
      <c r="H112" s="135"/>
    </row>
    <row r="113" spans="2:8" ht="18.75">
      <c r="B113" s="135"/>
      <c r="C113" s="135"/>
      <c r="D113" s="135"/>
      <c r="E113" s="135"/>
      <c r="F113" s="135"/>
      <c r="G113" s="135"/>
      <c r="H113" s="135"/>
    </row>
    <row r="114" spans="2:8" ht="18.75">
      <c r="B114" s="135"/>
      <c r="C114" s="135"/>
      <c r="D114" s="135"/>
      <c r="E114" s="135"/>
      <c r="F114" s="135"/>
      <c r="G114" s="135"/>
      <c r="H114" s="135"/>
    </row>
    <row r="115" spans="2:8" ht="18.75">
      <c r="B115" s="135"/>
      <c r="C115" s="135"/>
      <c r="D115" s="135"/>
      <c r="E115" s="135"/>
      <c r="F115" s="135"/>
      <c r="G115" s="135"/>
      <c r="H115" s="135"/>
    </row>
    <row r="116" spans="2:8" ht="18.75">
      <c r="B116" s="135"/>
      <c r="C116" s="135"/>
      <c r="D116" s="135"/>
      <c r="E116" s="135"/>
      <c r="F116" s="135"/>
      <c r="G116" s="135"/>
      <c r="H116" s="135"/>
    </row>
    <row r="117" spans="2:8" ht="18.75">
      <c r="B117" s="135"/>
      <c r="C117" s="135"/>
      <c r="D117" s="135"/>
      <c r="E117" s="135"/>
      <c r="F117" s="135"/>
      <c r="G117" s="135"/>
      <c r="H117" s="135"/>
    </row>
    <row r="118" spans="2:8" ht="18.75">
      <c r="B118" s="135"/>
      <c r="C118" s="135"/>
      <c r="D118" s="135"/>
      <c r="E118" s="137"/>
      <c r="F118" s="137"/>
      <c r="G118" s="135"/>
      <c r="H118" s="135"/>
    </row>
    <row r="119" spans="2:8" ht="18.75">
      <c r="B119" s="135"/>
      <c r="C119" s="135"/>
      <c r="D119" s="135"/>
      <c r="E119" s="135"/>
      <c r="F119" s="135"/>
      <c r="G119" s="135"/>
      <c r="H119" s="135"/>
    </row>
    <row r="120" spans="2:8" ht="18.75">
      <c r="B120" s="135"/>
      <c r="C120" s="135"/>
      <c r="D120" s="135"/>
      <c r="E120" s="135"/>
      <c r="F120" s="135"/>
      <c r="G120" s="135"/>
      <c r="H120" s="135"/>
    </row>
    <row r="121" spans="2:8" ht="18.75">
      <c r="B121" s="135"/>
      <c r="C121" s="135"/>
      <c r="D121" s="135"/>
      <c r="E121" s="135"/>
      <c r="F121" s="135"/>
      <c r="G121" s="135"/>
      <c r="H121" s="135"/>
    </row>
    <row r="122" spans="2:8" ht="18.75">
      <c r="B122" s="135"/>
      <c r="C122" s="135"/>
      <c r="D122" s="135"/>
      <c r="E122" s="135"/>
      <c r="F122" s="135"/>
      <c r="G122" s="135"/>
      <c r="H122" s="135"/>
    </row>
    <row r="123" spans="2:8" ht="18.75">
      <c r="B123" s="135"/>
      <c r="C123" s="135"/>
      <c r="D123" s="135"/>
      <c r="E123" s="135"/>
      <c r="F123" s="135"/>
      <c r="G123" s="135"/>
      <c r="H123" s="135"/>
    </row>
    <row r="124" spans="2:8" ht="18.75">
      <c r="B124" s="135"/>
      <c r="C124" s="135"/>
      <c r="D124" s="135"/>
      <c r="E124" s="135"/>
      <c r="F124" s="135"/>
      <c r="G124" s="135"/>
      <c r="H124" s="135"/>
    </row>
    <row r="125" spans="2:8" ht="18.75">
      <c r="B125" s="135"/>
      <c r="C125" s="135"/>
      <c r="D125" s="135"/>
      <c r="E125" s="135"/>
      <c r="F125" s="135"/>
      <c r="G125" s="135"/>
      <c r="H125" s="135"/>
    </row>
    <row r="126" spans="2:8" ht="18.75">
      <c r="B126" s="135"/>
      <c r="C126" s="135"/>
      <c r="D126" s="135"/>
      <c r="E126" s="135"/>
      <c r="F126" s="135"/>
      <c r="G126" s="135"/>
      <c r="H126" s="135"/>
    </row>
    <row r="127" spans="2:8" ht="18.75">
      <c r="B127" s="135"/>
      <c r="C127" s="135"/>
      <c r="D127" s="135"/>
      <c r="E127" s="135"/>
      <c r="F127" s="135"/>
      <c r="G127" s="135"/>
      <c r="H127" s="135"/>
    </row>
    <row r="128" spans="2:8" ht="18.75">
      <c r="B128" s="135"/>
      <c r="C128" s="135"/>
      <c r="D128" s="135"/>
      <c r="E128" s="135"/>
      <c r="F128" s="135"/>
      <c r="G128" s="135"/>
      <c r="H128" s="135"/>
    </row>
    <row r="129" spans="2:8" ht="18.75">
      <c r="B129" s="135"/>
      <c r="C129" s="135"/>
      <c r="D129" s="135"/>
      <c r="E129" s="135"/>
      <c r="F129" s="135"/>
      <c r="G129" s="135"/>
      <c r="H129" s="135"/>
    </row>
    <row r="130" spans="2:8" ht="18.75">
      <c r="B130" s="135"/>
      <c r="C130" s="135"/>
      <c r="D130" s="135"/>
      <c r="E130" s="135"/>
      <c r="F130" s="135"/>
      <c r="G130" s="135"/>
      <c r="H130" s="135"/>
    </row>
    <row r="131" spans="2:8" ht="18.75">
      <c r="B131" s="135"/>
      <c r="C131" s="135"/>
      <c r="D131" s="135"/>
      <c r="E131" s="135"/>
      <c r="F131" s="135"/>
      <c r="G131" s="135"/>
      <c r="H131" s="135"/>
    </row>
    <row r="132" spans="2:8" ht="18.75">
      <c r="B132" s="135"/>
      <c r="C132" s="135"/>
      <c r="D132" s="135"/>
      <c r="E132" s="135"/>
      <c r="F132" s="135"/>
      <c r="G132" s="135"/>
      <c r="H132" s="135"/>
    </row>
    <row r="133" spans="2:8" ht="18.75">
      <c r="B133" s="135"/>
      <c r="C133" s="135"/>
      <c r="D133" s="135"/>
      <c r="E133" s="135"/>
      <c r="F133" s="135"/>
      <c r="G133" s="135"/>
      <c r="H133" s="135"/>
    </row>
    <row r="134" spans="2:8" ht="18.75">
      <c r="B134" s="135"/>
      <c r="C134" s="135"/>
      <c r="D134" s="135"/>
      <c r="E134" s="135"/>
      <c r="F134" s="135"/>
      <c r="G134" s="135"/>
      <c r="H134" s="135"/>
    </row>
    <row r="135" spans="2:8" ht="18.75">
      <c r="B135" s="135"/>
      <c r="C135" s="135"/>
      <c r="D135" s="135"/>
      <c r="E135" s="135"/>
      <c r="F135" s="135"/>
      <c r="G135" s="135"/>
      <c r="H135" s="135"/>
    </row>
    <row r="136" spans="2:8" ht="18.75">
      <c r="B136" s="135"/>
      <c r="C136" s="135"/>
      <c r="D136" s="135"/>
      <c r="E136" s="135"/>
      <c r="F136" s="135"/>
      <c r="G136" s="135"/>
      <c r="H136" s="135"/>
    </row>
    <row r="137" spans="2:8" ht="18.75">
      <c r="B137" s="135"/>
      <c r="C137" s="135"/>
      <c r="D137" s="135"/>
      <c r="E137" s="135"/>
      <c r="F137" s="135"/>
      <c r="G137" s="135"/>
      <c r="H137" s="135"/>
    </row>
    <row r="138" spans="2:8" ht="18.75">
      <c r="B138" s="135"/>
      <c r="C138" s="135"/>
      <c r="D138" s="135"/>
      <c r="E138" s="135"/>
      <c r="F138" s="135"/>
      <c r="G138" s="135"/>
      <c r="H138" s="135"/>
    </row>
    <row r="139" spans="2:8" ht="18.75">
      <c r="B139" s="135"/>
      <c r="C139" s="135"/>
      <c r="D139" s="135"/>
      <c r="E139" s="135"/>
      <c r="F139" s="135"/>
      <c r="G139" s="135"/>
      <c r="H139" s="135"/>
    </row>
    <row r="140" spans="2:8" ht="18.75">
      <c r="B140" s="135"/>
      <c r="C140" s="135"/>
      <c r="D140" s="135"/>
      <c r="E140" s="135"/>
      <c r="F140" s="135"/>
      <c r="G140" s="135"/>
      <c r="H140" s="135"/>
    </row>
    <row r="141" spans="2:8" ht="18.75">
      <c r="B141" s="135"/>
      <c r="C141" s="135"/>
      <c r="D141" s="135"/>
      <c r="E141" s="135"/>
      <c r="F141" s="135"/>
      <c r="G141" s="135"/>
      <c r="H141" s="135"/>
    </row>
    <row r="142" spans="2:8" ht="18.75">
      <c r="B142" s="135"/>
      <c r="C142" s="135"/>
      <c r="D142" s="135"/>
      <c r="E142" s="135"/>
      <c r="F142" s="135"/>
      <c r="G142" s="135"/>
      <c r="H142" s="135"/>
    </row>
    <row r="143" spans="2:8" ht="18.75">
      <c r="B143" s="135"/>
      <c r="C143" s="135"/>
      <c r="D143" s="135"/>
      <c r="E143" s="135"/>
      <c r="F143" s="135"/>
      <c r="G143" s="135"/>
      <c r="H143" s="135"/>
    </row>
    <row r="144" spans="2:8" ht="18.75">
      <c r="B144" s="135"/>
      <c r="C144" s="135"/>
      <c r="D144" s="135"/>
      <c r="E144" s="135"/>
      <c r="F144" s="135"/>
      <c r="G144" s="135"/>
      <c r="H144" s="135"/>
    </row>
    <row r="145" spans="2:8" ht="18.75">
      <c r="B145" s="135"/>
      <c r="C145" s="135"/>
      <c r="D145" s="135"/>
      <c r="E145" s="135"/>
      <c r="F145" s="135"/>
      <c r="G145" s="135"/>
      <c r="H145" s="135"/>
    </row>
    <row r="146" spans="2:8" ht="18.75">
      <c r="B146" s="135"/>
      <c r="C146" s="135"/>
      <c r="D146" s="135"/>
      <c r="E146" s="135"/>
      <c r="F146" s="135"/>
      <c r="G146" s="135"/>
      <c r="H146" s="135"/>
    </row>
    <row r="147" spans="2:8" ht="18.75">
      <c r="B147" s="135"/>
      <c r="C147" s="135"/>
      <c r="D147" s="135"/>
      <c r="E147" s="135"/>
      <c r="F147" s="135"/>
      <c r="G147" s="135"/>
      <c r="H147" s="135"/>
    </row>
    <row r="148" spans="2:8" ht="18.75">
      <c r="B148" s="135"/>
      <c r="C148" s="135"/>
      <c r="D148" s="135"/>
      <c r="E148" s="135"/>
      <c r="F148" s="135"/>
      <c r="G148" s="135"/>
      <c r="H148" s="135"/>
    </row>
    <row r="149" spans="2:8" ht="18.75">
      <c r="B149" s="135"/>
      <c r="C149" s="135"/>
      <c r="D149" s="135"/>
      <c r="E149" s="135"/>
      <c r="F149" s="135"/>
      <c r="G149" s="135"/>
      <c r="H149" s="135"/>
    </row>
    <row r="150" spans="2:8" ht="18.75">
      <c r="B150" s="135"/>
      <c r="C150" s="135"/>
      <c r="D150" s="135"/>
      <c r="E150" s="135"/>
      <c r="F150" s="135"/>
      <c r="G150" s="135"/>
      <c r="H150" s="135"/>
    </row>
    <row r="151" spans="2:8" ht="18.75">
      <c r="B151" s="135"/>
      <c r="C151" s="135"/>
      <c r="D151" s="135"/>
      <c r="E151" s="135"/>
      <c r="F151" s="135"/>
      <c r="G151" s="135"/>
      <c r="H151" s="135"/>
    </row>
    <row r="152" spans="2:8" ht="18.75">
      <c r="B152" s="135"/>
      <c r="C152" s="135"/>
      <c r="D152" s="135"/>
      <c r="E152" s="135"/>
      <c r="F152" s="135"/>
      <c r="G152" s="135"/>
      <c r="H152" s="135"/>
    </row>
    <row r="153" spans="2:8" ht="18.75">
      <c r="B153" s="135"/>
      <c r="C153" s="135"/>
      <c r="D153" s="135"/>
      <c r="E153" s="135"/>
      <c r="F153" s="135"/>
      <c r="G153" s="135"/>
      <c r="H153" s="135"/>
    </row>
    <row r="154" spans="2:8" ht="18.75">
      <c r="B154" s="135"/>
      <c r="C154" s="135"/>
      <c r="D154" s="135"/>
      <c r="E154" s="135"/>
      <c r="F154" s="135"/>
      <c r="G154" s="135"/>
      <c r="H154" s="135"/>
    </row>
    <row r="155" spans="2:8" ht="18.75">
      <c r="B155" s="135"/>
      <c r="C155" s="135"/>
      <c r="D155" s="135"/>
      <c r="E155" s="135"/>
      <c r="F155" s="135"/>
      <c r="G155" s="135"/>
      <c r="H155" s="135"/>
    </row>
    <row r="156" spans="2:8" ht="18.75">
      <c r="B156" s="135"/>
      <c r="C156" s="135"/>
      <c r="D156" s="135"/>
      <c r="E156" s="135"/>
      <c r="F156" s="135"/>
      <c r="G156" s="135"/>
      <c r="H156" s="135"/>
    </row>
  </sheetData>
  <sheetProtection/>
  <mergeCells count="11">
    <mergeCell ref="H12:H13"/>
    <mergeCell ref="I12:I13"/>
    <mergeCell ref="J12:K12"/>
    <mergeCell ref="C88:F88"/>
    <mergeCell ref="C8:H8"/>
    <mergeCell ref="B12:B13"/>
    <mergeCell ref="C12:C13"/>
    <mergeCell ref="D12:D13"/>
    <mergeCell ref="E12:E13"/>
    <mergeCell ref="F12:F13"/>
    <mergeCell ref="G12:G13"/>
  </mergeCells>
  <printOptions/>
  <pageMargins left="0.7086614173228347" right="0.7086614173228347" top="0.7480314960629921" bottom="0.7480314960629921" header="0.31496062992125984" footer="0.31496062992125984"/>
  <pageSetup horizontalDpi="600" verticalDpi="600" orientation="landscape" paperSize="9" scale="40"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Татьяна Александровна Сигора</cp:lastModifiedBy>
  <cp:lastPrinted>2020-06-22T07:45:16Z</cp:lastPrinted>
  <dcterms:created xsi:type="dcterms:W3CDTF">2000-04-01T16:13:39Z</dcterms:created>
  <dcterms:modified xsi:type="dcterms:W3CDTF">2020-07-01T13:37:55Z</dcterms:modified>
  <cp:category/>
  <cp:version/>
  <cp:contentType/>
  <cp:contentStatus/>
</cp:coreProperties>
</file>