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2120" windowHeight="8712" activeTab="0"/>
  </bookViews>
  <sheets>
    <sheet name="Лист1" sheetId="1" r:id="rId1"/>
  </sheets>
  <definedNames>
    <definedName name="_xlnm.Print_Titles" localSheetId="0">'Лист1'!$9:$9</definedName>
    <definedName name="_xlnm.Print_Area" localSheetId="0">'Лист1'!$A$1:$Q$118</definedName>
  </definedNames>
  <calcPr fullCalcOnLoad="1"/>
</workbook>
</file>

<file path=xl/sharedStrings.xml><?xml version="1.0" encoding="utf-8"?>
<sst xmlns="http://schemas.openxmlformats.org/spreadsheetml/2006/main" count="195" uniqueCount="183">
  <si>
    <t>Спеціальний фонд</t>
  </si>
  <si>
    <t>0100</t>
  </si>
  <si>
    <t>1000</t>
  </si>
  <si>
    <t>2000</t>
  </si>
  <si>
    <t>3000</t>
  </si>
  <si>
    <t>4000</t>
  </si>
  <si>
    <t>6000</t>
  </si>
  <si>
    <t>3123</t>
  </si>
  <si>
    <t>3160</t>
  </si>
  <si>
    <t>3180</t>
  </si>
  <si>
    <t>3192</t>
  </si>
  <si>
    <t>Забезпечення діяльності інших закладів у сфері соціального захисту і соціального забезпечення</t>
  </si>
  <si>
    <t>3241</t>
  </si>
  <si>
    <t>Інші субвенції з місцевого бюджету</t>
  </si>
  <si>
    <t>3112</t>
  </si>
  <si>
    <t>3050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</si>
  <si>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</si>
  <si>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осіб з інвалідністю внаслідок війни</t>
  </si>
  <si>
    <t>3090</t>
  </si>
  <si>
    <t>Найменування доходів і видатків відповідно до бюджетної класифікації</t>
  </si>
  <si>
    <t xml:space="preserve"> Коди бюджетної класифікації</t>
  </si>
  <si>
    <t>Загальний фонд</t>
  </si>
  <si>
    <t>Всього</t>
  </si>
  <si>
    <t>Видатки за функціональною класифікацією</t>
  </si>
  <si>
    <t>Державне управління</t>
  </si>
  <si>
    <t>Освiта, у т.ч.:</t>
  </si>
  <si>
    <t>Надання дошкільної освіти</t>
  </si>
  <si>
    <t>1010</t>
  </si>
  <si>
    <t>Надання загальної середньої освіти загальнооосвітніми навчальними закладами ( в т.ч.школою-дитячим садком, інтернатом при школі), спеціалізованими школами, ліцеями, гімназіями, колегіумами, у т.ч. за рахунок:</t>
  </si>
  <si>
    <t>Охорона здоров`я</t>
  </si>
  <si>
    <t>Лікарні, у т.ч. за рахунок:</t>
  </si>
  <si>
    <t>2010</t>
  </si>
  <si>
    <t>Медичної субвенції з державного бюджету місцевим бюджетам</t>
  </si>
  <si>
    <t>Соцiальний захист та соцiальне забезпечення, у т.ч. за рахунок:</t>
  </si>
  <si>
    <r>
      <t>Пільги окремим категоріям громадян з послуг зв</t>
    </r>
    <r>
      <rPr>
        <sz val="12"/>
        <rFont val="Calibri"/>
        <family val="2"/>
      </rPr>
      <t>'</t>
    </r>
    <r>
      <rPr>
        <sz val="12"/>
        <rFont val="Times New Roman"/>
        <family val="1"/>
      </rPr>
      <t>язку</t>
    </r>
  </si>
  <si>
    <t>Компенсаційні виплати на пільговий проїзд автомобільним транспортом окремим категоріям громадян</t>
  </si>
  <si>
    <t>Забезпечення соціальними послугами за місцем проживання громадян, які не здатні до самообслуговування у звязку з похилим віком, хворобою, інвалідністю</t>
  </si>
  <si>
    <t>Надання реабілітаційних послуг особам з інвалідністю та дітям з інвалідністю</t>
  </si>
  <si>
    <t>Утримання та забезпечення діяльності центрів соціальних служб для сім’ї, дітей та молоді</t>
  </si>
  <si>
    <t>Оздоровлення та відпочинку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</si>
  <si>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Інші заходи у сфері соціального захисту і соціального забезпечення</t>
  </si>
  <si>
    <t>Культура i мистецтво</t>
  </si>
  <si>
    <t>Фізична культура та спорт</t>
  </si>
  <si>
    <t>Утримання та навчально-тренувальна робота комунальних дитячо-юнацьких спортивних шкiл</t>
  </si>
  <si>
    <t>Житлово-комунальне господарство</t>
  </si>
  <si>
    <t>Забезпечення діяльності з виробництва, транспортування, постачання теплової енергії</t>
  </si>
  <si>
    <t>Організація благоустрою населених пунктів</t>
  </si>
  <si>
    <t>Утримання та розвиток автомобільних доріг та дорожньої інфраструктури за рахунок коштів місцевого бюджету</t>
  </si>
  <si>
    <t>Економічна діяльність</t>
  </si>
  <si>
    <t>Всього видатків за функціональною класифікацією</t>
  </si>
  <si>
    <t>Видатки за економічною класифікацією</t>
  </si>
  <si>
    <t>Оплата праці</t>
  </si>
  <si>
    <t>Нарахування на оплату праці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</si>
  <si>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</si>
  <si>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</si>
  <si>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</si>
  <si>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</si>
  <si>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</si>
  <si>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</si>
  <si>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електроенергіє</t>
  </si>
  <si>
    <t>Оплата природного газу</t>
  </si>
  <si>
    <t>Оплата інших енергоносієв</t>
  </si>
  <si>
    <t>Дослідження і розробки, окремі заходи розвитку по реалізаціє державних (регіональних) програм</t>
  </si>
  <si>
    <t>Окремі заходи по реалізаціє державних (регіональних) програм, не віднесені до заходів розвитку</t>
  </si>
  <si>
    <t>Субсидіє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</si>
  <si>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</si>
  <si>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Виплата пенсій і допомоги</t>
  </si>
  <si>
    <t>інші виплати населенню</t>
  </si>
  <si>
    <t>інші поточні видатки</t>
  </si>
  <si>
    <t>Придбання обладнання і предметів довгострокового користування</t>
  </si>
  <si>
    <t>Капітальні трансферти підприємствам (установам, організаціям)</t>
  </si>
  <si>
    <t>Всього видатків заекономічною класифікацією</t>
  </si>
  <si>
    <t>Начальник міського  фінансового управлінняДружківської міської ради</t>
  </si>
  <si>
    <t>І.В.ТРУШИНА</t>
  </si>
  <si>
    <t>(грн.)</t>
  </si>
  <si>
    <t>Виконано за І квартал 2020 року</t>
  </si>
  <si>
    <t>Відсоток виконання до І кварталу 2020 року</t>
  </si>
  <si>
    <t>Надання позашкільної освіти позашкільними закладами освіти, заходи із позашкільної роботи з дітьми</t>
  </si>
  <si>
    <t>Підвищення кваліфікації, перепідготовка кадрів закладами післядипломної освіти</t>
  </si>
  <si>
    <t>Методичне забезпечення діяльності навчальних закладів</t>
  </si>
  <si>
    <t>Забезпечення діяльності інших закладів у сфері освіти, у т.ч. за рахунок</t>
  </si>
  <si>
    <t>Інші програми та заходи у сфері освіти</t>
  </si>
  <si>
    <t>2141</t>
  </si>
  <si>
    <t>2142</t>
  </si>
  <si>
    <t>2143</t>
  </si>
  <si>
    <t>2144</t>
  </si>
  <si>
    <t>2151</t>
  </si>
  <si>
    <t>2152</t>
  </si>
  <si>
    <t>Програми і централізовані заходи з імунопрофілактики</t>
  </si>
  <si>
    <t>Програми і централізовані заходи профілактики ВІЛ-інфекції/СНІДу</t>
  </si>
  <si>
    <t>Центри первинної медичної  допомоги</t>
  </si>
  <si>
    <t>Забезпечення діяльності інших закладів у сфері охорони здоров`я</t>
  </si>
  <si>
    <t>Інші програми та заходи у сфері охорони здоров`я</t>
  </si>
  <si>
    <t>Централізовані заходи з лікування хворих на цукровий та нецукровий діабет, в т.ч. за рахунок</t>
  </si>
  <si>
    <t>3031</t>
  </si>
  <si>
    <t>Надання інших пільг окремим категоріям громадян відповідно до законодавства</t>
  </si>
  <si>
    <t>3035</t>
  </si>
  <si>
    <t>3036</t>
  </si>
  <si>
    <t>Компенсаційні виплати за пільговий проїзд окремих категорій громадян на залізничному транспорті</t>
  </si>
  <si>
    <t>Компенсаційні виплати на пільговий проїзд електротранспортом окремим категоріям громадян</t>
  </si>
  <si>
    <t>Заходи державної політики з питань дітей та їх соціального захисту</t>
  </si>
  <si>
    <t>Заходи державної політики з питань сім`ї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</si>
  <si>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</si>
  <si>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</si>
  <si>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</si>
  <si>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Встановлення телефонів особам з інвалідністю I і II груп</t>
  </si>
  <si>
    <t>3172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</si>
  <si>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</si>
  <si>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</si>
  <si>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4030</t>
  </si>
  <si>
    <t>4040</t>
  </si>
  <si>
    <t>4060</t>
  </si>
  <si>
    <t>4081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</si>
  <si>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</si>
  <si>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</si>
  <si>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</si>
  <si>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</si>
  <si>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Проведення навчально-тренувальних зборів і змагань з олімпійських видів спорту</t>
  </si>
  <si>
    <t>5011</t>
  </si>
  <si>
    <t>5012</t>
  </si>
  <si>
    <t>Проведення навчально-тренувальних зборів і змагань з неолімпійських видів спорту</t>
  </si>
  <si>
    <t>5041</t>
  </si>
  <si>
    <t>5061</t>
  </si>
  <si>
    <t>Утримання та фінансова підтримка спортивних споруд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</si>
  <si>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</si>
  <si>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</si>
  <si>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</si>
  <si>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6060</t>
  </si>
  <si>
    <t>Утримання об`єктів соціальної сфери підприємств, що передаються до комунальної власності</t>
  </si>
  <si>
    <t>7361</t>
  </si>
  <si>
    <t>7366</t>
  </si>
  <si>
    <t>7370</t>
  </si>
  <si>
    <t>Співфінансування інвестиційних проектів, що реалізуються за рахунок коштів державного фонду регіонального розвитку</t>
  </si>
  <si>
    <t>Реалізація проектів в рамках Надзвичайної кредитної програми для відновлення України</t>
  </si>
  <si>
    <t>Реалізація інших заходів щодо соціально-економічного розвитку територій</t>
  </si>
  <si>
    <t>8000</t>
  </si>
  <si>
    <t>Інша діяльність</t>
  </si>
  <si>
    <t>8313</t>
  </si>
  <si>
    <t>8330</t>
  </si>
  <si>
    <t>Ліквідація іншого забруднення навколишнього природного середовища</t>
  </si>
  <si>
    <t>Інша діяльність у сфері екології та охорони природних ресурсів</t>
  </si>
  <si>
    <t>Забезпечення діяльності інклюзивно-ресурсних центрів</t>
  </si>
  <si>
    <t>8120</t>
  </si>
  <si>
    <t>Заходи з організації рятування на водах</t>
  </si>
  <si>
    <t>7310</t>
  </si>
  <si>
    <t>7321</t>
  </si>
  <si>
    <t>7322</t>
  </si>
  <si>
    <t>7323</t>
  </si>
  <si>
    <t>7330</t>
  </si>
  <si>
    <t>7350</t>
  </si>
  <si>
    <t>Будівництво об`єктів житлово-комунального господарства</t>
  </si>
  <si>
    <t>Будівництво освітніх установ та закладів</t>
  </si>
  <si>
    <t>Будівництво медичних установ та закладів</t>
  </si>
  <si>
    <t>Будівництво установ та закладів соціальної сфери</t>
  </si>
  <si>
    <t>Будівництво1 інших об`єктів комунальної власності</t>
  </si>
  <si>
    <t>Розроблення схем планування та забудови територій (містобудівної документації)</t>
  </si>
  <si>
    <t>Звіт про виконання бюджетуДружківської міської територіальної громади  за І квартал 2021 року</t>
  </si>
  <si>
    <t>Затверджено на І квартал 2021 р. з урахуванням змін</t>
  </si>
  <si>
    <t>Виконано за І квартал 2021 року</t>
  </si>
  <si>
    <t>Відсоток виконання до І кварталу 2021 року</t>
  </si>
  <si>
    <t>0150</t>
  </si>
  <si>
    <t>0160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</si>
  <si>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</si>
  <si>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Керівництво і управління у відповідній сфері у містах (місті Києві), селищах, селах, територіальних громадах</t>
  </si>
  <si>
    <t>1021</t>
  </si>
  <si>
    <t>1131</t>
  </si>
  <si>
    <t>Надання загальної середньої освіти закладами загальної середньої освіти</t>
  </si>
  <si>
    <t>1070</t>
  </si>
  <si>
    <t>1080</t>
  </si>
  <si>
    <t>Надання спеціальної освіти мистецькими школами</t>
  </si>
  <si>
    <t>1120</t>
  </si>
  <si>
    <t>1130</t>
  </si>
  <si>
    <t>1141</t>
  </si>
  <si>
    <t>1142</t>
  </si>
  <si>
    <t>1151</t>
  </si>
  <si>
    <t>1152</t>
  </si>
  <si>
    <t>Забезпечення діяльності інклюзивно-ресурсних центрів за рахунок освітньої субвенції</t>
  </si>
  <si>
    <t>Забезпечення діяльності центрів професійного розвитку педагогічних працівників</t>
  </si>
  <si>
    <t>1160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</si>
  <si>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</si>
  <si>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1200</t>
  </si>
  <si>
    <t>Капітальний ремонт інших об`єктів</t>
  </si>
  <si>
    <t>Капітальні трансферти населенню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</si>
</sst>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"/>
    <numFmt numFmtId="186" formatCode="0.00000000"/>
    <numFmt numFmtId="187" formatCode="_-* #,##0.0_р_._-;\-* #,##0.0_р_._-;_-* &quot;-&quot;??_р_._-;_-@_-"/>
    <numFmt numFmtId="188" formatCode="_-* #,##0.0\ _г_р_н_._-;\-* #,##0.0\ _г_р_н_._-;_-* &quot;-&quot;?\ _г_р_н_._-;_-@_-"/>
    <numFmt numFmtId="189" formatCode="#,##0.0"/>
    <numFmt numFmtId="190" formatCode="_-* #,##0.0_р_._-;\-* #,##0.0_р_._-;_-* &quot;-&quot;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.0_р_._-;\-* #,##0.0_р_._-;_-* &quot;-&quot;_р_._-;_-@_-"/>
    <numFmt numFmtId="196" formatCode="_-* #,##0.00_р_._-;\-* #,##0.00_р_._-;_-* &quot;-&quot;_р_._-;_-@_-"/>
    <numFmt numFmtId="197" formatCode="_-* #,##0_р_._-;\-* #,##0_р_._-;_-* &quot;-&quot;??_р_._-;_-@_-"/>
    <numFmt numFmtId="198" formatCode="#,##0.000"/>
    <numFmt numFmtId="199" formatCode="_-* #,##0.0\ _₽_-;\-* #,##0.0\ _₽_-;_-* &quot;-&quot;?\ _₽_-;_-@_-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Calibri"/>
      <family val="2"/>
    </font>
    <font>
      <sz val="12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33" borderId="0" xfId="0" applyFill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4" fontId="8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184" fontId="8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" fontId="5" fillId="0" borderId="10" xfId="0" applyNumberFormat="1" applyFont="1" applyFill="1" applyBorder="1" applyAlignment="1">
      <alignment horizontal="center" vertical="center" wrapText="1"/>
    </xf>
    <xf numFmtId="184" fontId="5" fillId="0" borderId="10" xfId="0" applyNumberFormat="1" applyFont="1" applyFill="1" applyBorder="1" applyAlignment="1">
      <alignment horizontal="center" vertical="center" wrapText="1"/>
    </xf>
    <xf numFmtId="184" fontId="5" fillId="0" borderId="10" xfId="0" applyNumberFormat="1" applyFont="1" applyFill="1" applyBorder="1" applyAlignment="1">
      <alignment horizontal="center" vertical="center" wrapText="1"/>
    </xf>
    <xf numFmtId="1" fontId="11" fillId="0" borderId="10" xfId="55" applyNumberFormat="1" applyFont="1" applyFill="1" applyBorder="1" applyAlignment="1" quotePrefix="1">
      <alignment horizontal="center" vertical="center"/>
      <protection/>
    </xf>
    <xf numFmtId="184" fontId="8" fillId="0" borderId="10" xfId="0" applyNumberFormat="1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 horizontal="center" vertical="top"/>
    </xf>
    <xf numFmtId="49" fontId="5" fillId="0" borderId="0" xfId="0" applyNumberFormat="1" applyFont="1" applyFill="1" applyAlignment="1">
      <alignment vertical="top"/>
    </xf>
    <xf numFmtId="198" fontId="7" fillId="0" borderId="0" xfId="0" applyNumberFormat="1" applyFont="1" applyAlignment="1">
      <alignment/>
    </xf>
    <xf numFmtId="184" fontId="7" fillId="0" borderId="0" xfId="0" applyNumberFormat="1" applyFont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184" fontId="9" fillId="0" borderId="10" xfId="0" applyNumberFormat="1" applyFont="1" applyFill="1" applyBorder="1" applyAlignment="1">
      <alignment horizontal="center" vertical="center" wrapText="1"/>
    </xf>
    <xf numFmtId="184" fontId="11" fillId="0" borderId="10" xfId="0" applyNumberFormat="1" applyFont="1" applyFill="1" applyBorder="1" applyAlignment="1">
      <alignment horizontal="center" vertical="center" wrapText="1"/>
    </xf>
    <xf numFmtId="184" fontId="11" fillId="0" borderId="10" xfId="0" applyNumberFormat="1" applyFont="1" applyFill="1" applyBorder="1" applyAlignment="1">
      <alignment horizontal="center" vertical="center" wrapText="1"/>
    </xf>
    <xf numFmtId="184" fontId="5" fillId="0" borderId="10" xfId="0" applyNumberFormat="1" applyFont="1" applyFill="1" applyBorder="1" applyAlignment="1" applyProtection="1">
      <alignment horizontal="center" vertical="center" wrapText="1"/>
      <protection hidden="1"/>
    </xf>
    <xf numFmtId="184" fontId="11" fillId="0" borderId="10" xfId="56" applyNumberFormat="1" applyFont="1" applyFill="1" applyBorder="1" applyAlignment="1">
      <alignment horizontal="center" vertical="center" wrapText="1"/>
      <protection/>
    </xf>
    <xf numFmtId="1" fontId="8" fillId="0" borderId="10" xfId="0" applyNumberFormat="1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 applyProtection="1">
      <alignment horizontal="center" vertical="center"/>
      <protection/>
    </xf>
    <xf numFmtId="1" fontId="8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1" fontId="0" fillId="33" borderId="0" xfId="0" applyNumberFormat="1" applyFill="1" applyAlignment="1">
      <alignment/>
    </xf>
    <xf numFmtId="197" fontId="8" fillId="0" borderId="10" xfId="64" applyNumberFormat="1" applyFont="1" applyFill="1" applyBorder="1" applyAlignment="1">
      <alignment horizontal="center" vertical="center"/>
    </xf>
    <xf numFmtId="197" fontId="5" fillId="0" borderId="10" xfId="64" applyNumberFormat="1" applyFont="1" applyFill="1" applyBorder="1" applyAlignment="1">
      <alignment horizontal="center" vertical="center"/>
    </xf>
    <xf numFmtId="197" fontId="9" fillId="0" borderId="10" xfId="64" applyNumberFormat="1" applyFont="1" applyFill="1" applyBorder="1" applyAlignment="1">
      <alignment horizontal="center" vertical="center"/>
    </xf>
    <xf numFmtId="197" fontId="5" fillId="0" borderId="10" xfId="64" applyNumberFormat="1" applyFont="1" applyFill="1" applyBorder="1" applyAlignment="1">
      <alignment horizontal="center" vertical="center"/>
    </xf>
    <xf numFmtId="197" fontId="8" fillId="0" borderId="10" xfId="64" applyNumberFormat="1" applyFont="1" applyFill="1" applyBorder="1" applyAlignment="1">
      <alignment horizontal="center" vertical="center"/>
    </xf>
    <xf numFmtId="197" fontId="8" fillId="0" borderId="10" xfId="64" applyNumberFormat="1" applyFont="1" applyFill="1" applyBorder="1" applyAlignment="1" applyProtection="1">
      <alignment horizontal="center" vertical="center"/>
      <protection/>
    </xf>
    <xf numFmtId="197" fontId="5" fillId="0" borderId="10" xfId="64" applyNumberFormat="1" applyFont="1" applyFill="1" applyBorder="1" applyAlignment="1" applyProtection="1">
      <alignment horizontal="center" vertical="center" wrapText="1"/>
      <protection/>
    </xf>
    <xf numFmtId="197" fontId="5" fillId="0" borderId="10" xfId="64" applyNumberFormat="1" applyFont="1" applyFill="1" applyBorder="1" applyAlignment="1">
      <alignment horizontal="center" vertical="center" wrapText="1"/>
    </xf>
    <xf numFmtId="197" fontId="8" fillId="0" borderId="10" xfId="64" applyNumberFormat="1" applyFont="1" applyFill="1" applyBorder="1" applyAlignment="1" applyProtection="1">
      <alignment horizontal="center" vertical="center" wrapText="1"/>
      <protection/>
    </xf>
    <xf numFmtId="197" fontId="8" fillId="0" borderId="10" xfId="64" applyNumberFormat="1" applyFont="1" applyFill="1" applyBorder="1" applyAlignment="1">
      <alignment horizontal="center" vertical="center" wrapText="1"/>
    </xf>
    <xf numFmtId="171" fontId="8" fillId="0" borderId="10" xfId="64" applyNumberFormat="1" applyFont="1" applyFill="1" applyBorder="1" applyAlignment="1">
      <alignment horizontal="center" vertical="center" wrapText="1"/>
    </xf>
    <xf numFmtId="171" fontId="8" fillId="0" borderId="10" xfId="64" applyNumberFormat="1" applyFont="1" applyFill="1" applyBorder="1" applyAlignment="1">
      <alignment horizontal="center" vertical="center"/>
    </xf>
    <xf numFmtId="171" fontId="8" fillId="0" borderId="10" xfId="64" applyNumberFormat="1" applyFont="1" applyFill="1" applyBorder="1" applyAlignment="1">
      <alignment horizontal="center" vertical="center"/>
    </xf>
    <xf numFmtId="171" fontId="5" fillId="0" borderId="10" xfId="64" applyNumberFormat="1" applyFont="1" applyFill="1" applyBorder="1" applyAlignment="1">
      <alignment horizontal="center" vertical="center"/>
    </xf>
    <xf numFmtId="171" fontId="9" fillId="0" borderId="10" xfId="64" applyNumberFormat="1" applyFont="1" applyFill="1" applyBorder="1" applyAlignment="1">
      <alignment horizontal="center" vertical="center"/>
    </xf>
    <xf numFmtId="171" fontId="5" fillId="0" borderId="10" xfId="64" applyNumberFormat="1" applyFont="1" applyFill="1" applyBorder="1" applyAlignment="1">
      <alignment horizontal="center" vertical="center"/>
    </xf>
    <xf numFmtId="171" fontId="11" fillId="0" borderId="10" xfId="64" applyNumberFormat="1" applyFont="1" applyFill="1" applyBorder="1" applyAlignment="1">
      <alignment horizontal="center" vertical="center" wrapText="1"/>
    </xf>
    <xf numFmtId="171" fontId="5" fillId="0" borderId="10" xfId="64" applyNumberFormat="1" applyFont="1" applyFill="1" applyBorder="1" applyAlignment="1">
      <alignment horizontal="center" vertical="center" wrapText="1"/>
    </xf>
    <xf numFmtId="171" fontId="8" fillId="0" borderId="10" xfId="64" applyNumberFormat="1" applyFont="1" applyFill="1" applyBorder="1" applyAlignment="1" applyProtection="1">
      <alignment horizontal="center" vertical="center"/>
      <protection/>
    </xf>
    <xf numFmtId="171" fontId="9" fillId="0" borderId="10" xfId="64" applyNumberFormat="1" applyFont="1" applyFill="1" applyBorder="1" applyAlignment="1">
      <alignment horizontal="center" vertical="center"/>
    </xf>
    <xf numFmtId="171" fontId="5" fillId="0" borderId="10" xfId="64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84" fontId="8" fillId="34" borderId="10" xfId="0" applyNumberFormat="1" applyFont="1" applyFill="1" applyBorder="1" applyAlignment="1">
      <alignment horizontal="center" vertical="center"/>
    </xf>
    <xf numFmtId="184" fontId="8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left" vertical="top" wrapText="1"/>
    </xf>
    <xf numFmtId="49" fontId="5" fillId="0" borderId="0" xfId="0" applyNumberFormat="1" applyFont="1" applyFill="1" applyAlignment="1">
      <alignment horizontal="center" vertical="top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6" xfId="55"/>
    <cellStyle name="Обычный 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4"/>
  <sheetViews>
    <sheetView tabSelected="1" view="pageBreakPreview" zoomScale="60" zoomScaleNormal="6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M11" sqref="M11:O92"/>
    </sheetView>
  </sheetViews>
  <sheetFormatPr defaultColWidth="9.00390625" defaultRowHeight="12.75"/>
  <cols>
    <col min="1" max="1" width="68.625" style="20" customWidth="1"/>
    <col min="2" max="2" width="13.00390625" style="20" customWidth="1"/>
    <col min="3" max="3" width="20.375" style="20" customWidth="1"/>
    <col min="4" max="4" width="19.50390625" style="20" customWidth="1"/>
    <col min="5" max="5" width="20.50390625" style="20" customWidth="1"/>
    <col min="6" max="7" width="11.125" style="20" customWidth="1"/>
    <col min="8" max="8" width="17.875" style="20" bestFit="1" customWidth="1"/>
    <col min="9" max="9" width="18.00390625" style="20" customWidth="1"/>
    <col min="10" max="10" width="20.125" style="20" customWidth="1"/>
    <col min="11" max="11" width="11.375" style="20" customWidth="1"/>
    <col min="12" max="12" width="11.50390625" style="20" customWidth="1"/>
    <col min="13" max="13" width="20.125" style="20" customWidth="1"/>
    <col min="14" max="14" width="18.625" style="20" customWidth="1"/>
    <col min="15" max="15" width="24.375" style="20" customWidth="1"/>
    <col min="16" max="16" width="12.50390625" style="20" customWidth="1"/>
    <col min="17" max="17" width="12.875" style="20" customWidth="1"/>
    <col min="18" max="18" width="10.00390625" style="0" bestFit="1" customWidth="1"/>
  </cols>
  <sheetData>
    <row r="1" spans="1:17" ht="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/>
      <c r="N2"/>
      <c r="O2"/>
      <c r="P2"/>
      <c r="Q2"/>
    </row>
    <row r="3" spans="1:17" ht="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/>
    </row>
    <row r="5" spans="1:17" ht="17.25">
      <c r="A5" s="68" t="s">
        <v>156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</row>
    <row r="6" spans="1:17" ht="27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69" t="s">
        <v>74</v>
      </c>
      <c r="P6" s="69"/>
      <c r="Q6" s="69"/>
    </row>
    <row r="7" spans="1:17" ht="15" customHeight="1">
      <c r="A7" s="70" t="s">
        <v>19</v>
      </c>
      <c r="B7" s="70" t="s">
        <v>20</v>
      </c>
      <c r="C7" s="70" t="s">
        <v>21</v>
      </c>
      <c r="D7" s="71"/>
      <c r="E7" s="71"/>
      <c r="F7" s="71"/>
      <c r="G7" s="71"/>
      <c r="H7" s="70" t="s">
        <v>0</v>
      </c>
      <c r="I7" s="71"/>
      <c r="J7" s="71"/>
      <c r="K7" s="71"/>
      <c r="L7" s="71"/>
      <c r="M7" s="70" t="s">
        <v>22</v>
      </c>
      <c r="N7" s="71"/>
      <c r="O7" s="71"/>
      <c r="P7" s="71"/>
      <c r="Q7" s="71"/>
    </row>
    <row r="8" spans="1:17" ht="78.75" customHeight="1">
      <c r="A8" s="70"/>
      <c r="B8" s="70"/>
      <c r="C8" s="4" t="s">
        <v>75</v>
      </c>
      <c r="D8" s="5" t="s">
        <v>157</v>
      </c>
      <c r="E8" s="4" t="s">
        <v>158</v>
      </c>
      <c r="F8" s="4" t="s">
        <v>159</v>
      </c>
      <c r="G8" s="6" t="s">
        <v>76</v>
      </c>
      <c r="H8" s="4" t="s">
        <v>75</v>
      </c>
      <c r="I8" s="5" t="s">
        <v>157</v>
      </c>
      <c r="J8" s="4" t="s">
        <v>158</v>
      </c>
      <c r="K8" s="4" t="s">
        <v>159</v>
      </c>
      <c r="L8" s="6" t="s">
        <v>76</v>
      </c>
      <c r="M8" s="4" t="s">
        <v>75</v>
      </c>
      <c r="N8" s="5" t="s">
        <v>157</v>
      </c>
      <c r="O8" s="4" t="s">
        <v>158</v>
      </c>
      <c r="P8" s="4" t="s">
        <v>159</v>
      </c>
      <c r="Q8" s="6" t="s">
        <v>76</v>
      </c>
    </row>
    <row r="9" spans="1:17" ht="1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  <c r="O9" s="7">
        <v>15</v>
      </c>
      <c r="P9" s="7">
        <v>16</v>
      </c>
      <c r="Q9" s="7">
        <v>17</v>
      </c>
    </row>
    <row r="10" spans="1:17" ht="19.5" customHeight="1">
      <c r="A10" s="72" t="s">
        <v>23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</row>
    <row r="11" spans="1:17" s="35" customFormat="1" ht="20.25" customHeight="1">
      <c r="A11" s="18" t="s">
        <v>24</v>
      </c>
      <c r="B11" s="34" t="s">
        <v>1</v>
      </c>
      <c r="C11" s="47">
        <v>8923787.33</v>
      </c>
      <c r="D11" s="47">
        <f>D12+D13</f>
        <v>16838266</v>
      </c>
      <c r="E11" s="47">
        <f>E12+E13</f>
        <v>11836352.16</v>
      </c>
      <c r="F11" s="43">
        <f aca="true" t="shared" si="0" ref="F11:F31">E11/D11*100</f>
        <v>70.29436498983922</v>
      </c>
      <c r="G11" s="43">
        <f aca="true" t="shared" si="1" ref="G11:G31">E11/C11*100</f>
        <v>132.6382142726389</v>
      </c>
      <c r="H11" s="59">
        <f>H12+H13</f>
        <v>6959.96</v>
      </c>
      <c r="I11" s="59">
        <f>I12+I13</f>
        <v>648874.96</v>
      </c>
      <c r="J11" s="59">
        <f>J12+J13</f>
        <v>137879.11</v>
      </c>
      <c r="K11" s="42">
        <f aca="true" t="shared" si="2" ref="K11:K16">J11/I11*100</f>
        <v>21.248949104154057</v>
      </c>
      <c r="L11" s="42">
        <f aca="true" t="shared" si="3" ref="L11:L16">J11/H11*100</f>
        <v>1981.0330806498887</v>
      </c>
      <c r="M11" s="59">
        <f>M12+M13</f>
        <v>8930747.29</v>
      </c>
      <c r="N11" s="59">
        <f>N12+N13</f>
        <v>17487140.96</v>
      </c>
      <c r="O11" s="59">
        <f>O12+O13</f>
        <v>11974231.27</v>
      </c>
      <c r="P11" s="43">
        <f aca="true" t="shared" si="4" ref="P11:P16">O11/N11*100</f>
        <v>68.47449390034538</v>
      </c>
      <c r="Q11" s="44">
        <f aca="true" t="shared" si="5" ref="Q11:Q16">O11/M11*100</f>
        <v>134.07871571293782</v>
      </c>
    </row>
    <row r="12" spans="1:17" s="35" customFormat="1" ht="72.75" customHeight="1">
      <c r="A12" s="15" t="s">
        <v>162</v>
      </c>
      <c r="B12" s="32" t="s">
        <v>160</v>
      </c>
      <c r="C12" s="48">
        <v>4161845.79</v>
      </c>
      <c r="D12" s="48">
        <v>8833413</v>
      </c>
      <c r="E12" s="48">
        <v>6006940.51</v>
      </c>
      <c r="F12" s="45">
        <f>E12/D12*100</f>
        <v>68.00248680776049</v>
      </c>
      <c r="G12" s="45">
        <f>E12/C12*100</f>
        <v>144.33356767887355</v>
      </c>
      <c r="H12" s="60">
        <v>6857.75</v>
      </c>
      <c r="I12" s="60">
        <v>216599.96</v>
      </c>
      <c r="J12" s="60">
        <v>5956.87</v>
      </c>
      <c r="K12" s="10">
        <f t="shared" si="2"/>
        <v>2.750171329671529</v>
      </c>
      <c r="L12" s="10">
        <f t="shared" si="3"/>
        <v>86.8633298093398</v>
      </c>
      <c r="M12" s="65">
        <f aca="true" t="shared" si="6" ref="M12:O13">H12+C12</f>
        <v>4168703.54</v>
      </c>
      <c r="N12" s="65">
        <f t="shared" si="6"/>
        <v>9050012.96</v>
      </c>
      <c r="O12" s="65">
        <f t="shared" si="6"/>
        <v>6012897.38</v>
      </c>
      <c r="P12" s="43">
        <f t="shared" si="4"/>
        <v>66.44075988151954</v>
      </c>
      <c r="Q12" s="44">
        <f t="shared" si="5"/>
        <v>144.2390259298698</v>
      </c>
    </row>
    <row r="13" spans="1:17" s="35" customFormat="1" ht="55.5" customHeight="1">
      <c r="A13" s="15" t="s">
        <v>163</v>
      </c>
      <c r="B13" s="32" t="s">
        <v>161</v>
      </c>
      <c r="C13" s="48">
        <v>4761941.54</v>
      </c>
      <c r="D13" s="48">
        <v>8004853</v>
      </c>
      <c r="E13" s="48">
        <v>5829411.65</v>
      </c>
      <c r="F13" s="45">
        <f>E13/D13*100</f>
        <v>72.82346908806446</v>
      </c>
      <c r="G13" s="45">
        <f>E13/C13*100</f>
        <v>122.41669917686558</v>
      </c>
      <c r="H13" s="60">
        <v>102.21</v>
      </c>
      <c r="I13" s="60">
        <v>432275</v>
      </c>
      <c r="J13" s="60">
        <v>131922.24</v>
      </c>
      <c r="K13" s="10">
        <f t="shared" si="2"/>
        <v>30.51812850615927</v>
      </c>
      <c r="L13" s="10">
        <f t="shared" si="3"/>
        <v>129069.79747578513</v>
      </c>
      <c r="M13" s="65">
        <f t="shared" si="6"/>
        <v>4762043.75</v>
      </c>
      <c r="N13" s="65">
        <f t="shared" si="6"/>
        <v>8437128</v>
      </c>
      <c r="O13" s="65">
        <f t="shared" si="6"/>
        <v>5961333.890000001</v>
      </c>
      <c r="P13" s="43">
        <f t="shared" si="4"/>
        <v>70.65596124652845</v>
      </c>
      <c r="Q13" s="44">
        <f t="shared" si="5"/>
        <v>125.18435787155464</v>
      </c>
    </row>
    <row r="14" spans="1:17" s="35" customFormat="1" ht="20.25" customHeight="1">
      <c r="A14" s="18" t="s">
        <v>25</v>
      </c>
      <c r="B14" s="34" t="s">
        <v>2</v>
      </c>
      <c r="C14" s="47">
        <f>SUM(C15:C27)</f>
        <v>31501990.790000003</v>
      </c>
      <c r="D14" s="47">
        <f>SUM(D15:D27)</f>
        <v>53617416</v>
      </c>
      <c r="E14" s="47">
        <f>SUM(E15:E27)</f>
        <v>45670334.91000001</v>
      </c>
      <c r="F14" s="43">
        <f t="shared" si="0"/>
        <v>85.17817216331352</v>
      </c>
      <c r="G14" s="43">
        <f t="shared" si="1"/>
        <v>144.97602775154647</v>
      </c>
      <c r="H14" s="59">
        <f>SUM(H15:H27)</f>
        <v>1110341.23</v>
      </c>
      <c r="I14" s="59">
        <f>SUM(I15:I27)</f>
        <v>1562486.3</v>
      </c>
      <c r="J14" s="59">
        <f>SUM(J15:J27)</f>
        <v>1187701.88</v>
      </c>
      <c r="K14" s="42">
        <f t="shared" si="2"/>
        <v>76.01358680712912</v>
      </c>
      <c r="L14" s="42">
        <f t="shared" si="3"/>
        <v>106.96728608375643</v>
      </c>
      <c r="M14" s="65">
        <f>H14+C14</f>
        <v>32612332.020000003</v>
      </c>
      <c r="N14" s="65">
        <f aca="true" t="shared" si="7" ref="N14:O16">I14+D14</f>
        <v>55179902.3</v>
      </c>
      <c r="O14" s="65">
        <f t="shared" si="7"/>
        <v>46858036.790000014</v>
      </c>
      <c r="P14" s="43">
        <f t="shared" si="4"/>
        <v>84.9186657403705</v>
      </c>
      <c r="Q14" s="44">
        <f t="shared" si="5"/>
        <v>143.68195675569478</v>
      </c>
    </row>
    <row r="15" spans="1:17" s="1" customFormat="1" ht="20.25" customHeight="1">
      <c r="A15" s="16" t="s">
        <v>26</v>
      </c>
      <c r="B15" s="30" t="s">
        <v>27</v>
      </c>
      <c r="C15" s="48">
        <v>8622833.75</v>
      </c>
      <c r="D15" s="48">
        <v>13667984</v>
      </c>
      <c r="E15" s="48">
        <v>11688475.19</v>
      </c>
      <c r="F15" s="45">
        <f t="shared" si="0"/>
        <v>85.51718519717319</v>
      </c>
      <c r="G15" s="45">
        <f t="shared" si="1"/>
        <v>135.55259823952886</v>
      </c>
      <c r="H15" s="62">
        <v>707828.02</v>
      </c>
      <c r="I15" s="60">
        <v>1037288.02</v>
      </c>
      <c r="J15" s="62">
        <v>584840.11</v>
      </c>
      <c r="K15" s="9">
        <f t="shared" si="2"/>
        <v>56.38165087455652</v>
      </c>
      <c r="L15" s="9">
        <f t="shared" si="3"/>
        <v>82.62460562100947</v>
      </c>
      <c r="M15" s="65">
        <f>H15+C15</f>
        <v>9330661.77</v>
      </c>
      <c r="N15" s="65">
        <f t="shared" si="7"/>
        <v>14705272.02</v>
      </c>
      <c r="O15" s="65">
        <f t="shared" si="7"/>
        <v>12273315.299999999</v>
      </c>
      <c r="P15" s="43">
        <f t="shared" si="4"/>
        <v>83.46200793366894</v>
      </c>
      <c r="Q15" s="44">
        <f t="shared" si="5"/>
        <v>131.53745792673823</v>
      </c>
    </row>
    <row r="16" spans="1:17" s="1" customFormat="1" ht="66.75" customHeight="1">
      <c r="A16" s="16" t="s">
        <v>28</v>
      </c>
      <c r="B16" s="30" t="s">
        <v>164</v>
      </c>
      <c r="C16" s="48">
        <f>19495625.12-C17</f>
        <v>8785302.780000001</v>
      </c>
      <c r="D16" s="48">
        <v>13151792</v>
      </c>
      <c r="E16" s="48">
        <v>11071552.73</v>
      </c>
      <c r="F16" s="45">
        <f t="shared" si="0"/>
        <v>84.18284542517097</v>
      </c>
      <c r="G16" s="45">
        <f t="shared" si="1"/>
        <v>126.02357604799592</v>
      </c>
      <c r="H16" s="62">
        <v>334592.46</v>
      </c>
      <c r="I16" s="62">
        <v>433044.28</v>
      </c>
      <c r="J16" s="62">
        <v>546741.77</v>
      </c>
      <c r="K16" s="9">
        <f t="shared" si="2"/>
        <v>126.2553958685241</v>
      </c>
      <c r="L16" s="9">
        <f t="shared" si="3"/>
        <v>163.40528713647643</v>
      </c>
      <c r="M16" s="65">
        <f>H16+C16</f>
        <v>9119895.240000002</v>
      </c>
      <c r="N16" s="65">
        <f t="shared" si="7"/>
        <v>13584836.28</v>
      </c>
      <c r="O16" s="65">
        <f t="shared" si="7"/>
        <v>11618294.5</v>
      </c>
      <c r="P16" s="43">
        <f t="shared" si="4"/>
        <v>85.52399352140003</v>
      </c>
      <c r="Q16" s="44">
        <f t="shared" si="5"/>
        <v>127.39504341060828</v>
      </c>
    </row>
    <row r="17" spans="1:17" s="36" customFormat="1" ht="31.5" customHeight="1">
      <c r="A17" s="15" t="s">
        <v>166</v>
      </c>
      <c r="B17" s="32" t="s">
        <v>165</v>
      </c>
      <c r="C17" s="48">
        <v>10710322.34</v>
      </c>
      <c r="D17" s="48">
        <v>20625400</v>
      </c>
      <c r="E17" s="48">
        <v>18395614.03</v>
      </c>
      <c r="F17" s="45">
        <f t="shared" si="0"/>
        <v>89.18912617452268</v>
      </c>
      <c r="G17" s="45">
        <f t="shared" si="1"/>
        <v>171.75593269772682</v>
      </c>
      <c r="H17" s="60"/>
      <c r="I17" s="60"/>
      <c r="J17" s="60"/>
      <c r="K17" s="9" t="e">
        <f aca="true" t="shared" si="8" ref="K17:K66">J17/I17*100</f>
        <v>#DIV/0!</v>
      </c>
      <c r="L17" s="9" t="e">
        <f aca="true" t="shared" si="9" ref="L17:L66">J17/H17*100</f>
        <v>#DIV/0!</v>
      </c>
      <c r="M17" s="65">
        <f aca="true" t="shared" si="10" ref="M17:M66">H17+C17</f>
        <v>10710322.34</v>
      </c>
      <c r="N17" s="65">
        <f aca="true" t="shared" si="11" ref="N17:N66">I17+D17</f>
        <v>20625400</v>
      </c>
      <c r="O17" s="65">
        <f aca="true" t="shared" si="12" ref="O17:O66">J17+E17</f>
        <v>18395614.03</v>
      </c>
      <c r="P17" s="43">
        <f aca="true" t="shared" si="13" ref="P17:P66">O17/N17*100</f>
        <v>89.18912617452268</v>
      </c>
      <c r="Q17" s="44">
        <f aca="true" t="shared" si="14" ref="Q17:Q66">O17/M17*100</f>
        <v>171.75593269772682</v>
      </c>
    </row>
    <row r="18" spans="1:17" s="1" customFormat="1" ht="52.5" customHeight="1">
      <c r="A18" s="16" t="s">
        <v>77</v>
      </c>
      <c r="B18" s="30" t="s">
        <v>167</v>
      </c>
      <c r="C18" s="48">
        <v>1284418.82</v>
      </c>
      <c r="D18" s="48">
        <v>2262554</v>
      </c>
      <c r="E18" s="48">
        <v>1778323.49</v>
      </c>
      <c r="F18" s="45">
        <f t="shared" si="0"/>
        <v>78.59805732813449</v>
      </c>
      <c r="G18" s="45">
        <f t="shared" si="1"/>
        <v>138.45355286837045</v>
      </c>
      <c r="H18" s="62">
        <v>664</v>
      </c>
      <c r="I18" s="62"/>
      <c r="J18" s="62"/>
      <c r="K18" s="9" t="e">
        <f t="shared" si="8"/>
        <v>#DIV/0!</v>
      </c>
      <c r="L18" s="9">
        <f t="shared" si="9"/>
        <v>0</v>
      </c>
      <c r="M18" s="65">
        <f t="shared" si="10"/>
        <v>1285082.82</v>
      </c>
      <c r="N18" s="65">
        <f t="shared" si="11"/>
        <v>2262554</v>
      </c>
      <c r="O18" s="65">
        <f t="shared" si="12"/>
        <v>1778323.49</v>
      </c>
      <c r="P18" s="43">
        <f t="shared" si="13"/>
        <v>78.59805732813449</v>
      </c>
      <c r="Q18" s="44">
        <f t="shared" si="14"/>
        <v>138.38201416465904</v>
      </c>
    </row>
    <row r="19" spans="1:17" s="1" customFormat="1" ht="52.5" customHeight="1">
      <c r="A19" s="16" t="s">
        <v>169</v>
      </c>
      <c r="B19" s="30" t="s">
        <v>168</v>
      </c>
      <c r="C19" s="48">
        <v>1010429.92</v>
      </c>
      <c r="D19" s="48">
        <v>2036296</v>
      </c>
      <c r="E19" s="48">
        <v>1426549.46</v>
      </c>
      <c r="F19" s="45">
        <f t="shared" si="0"/>
        <v>70.05609498815495</v>
      </c>
      <c r="G19" s="45">
        <f t="shared" si="1"/>
        <v>141.18242460595386</v>
      </c>
      <c r="H19" s="62">
        <v>55900.4</v>
      </c>
      <c r="I19" s="62">
        <v>77265</v>
      </c>
      <c r="J19" s="62">
        <v>56120</v>
      </c>
      <c r="K19" s="9">
        <f t="shared" si="8"/>
        <v>72.63314566750793</v>
      </c>
      <c r="L19" s="9">
        <f t="shared" si="9"/>
        <v>100.39284155390659</v>
      </c>
      <c r="M19" s="65">
        <f t="shared" si="10"/>
        <v>1066330.32</v>
      </c>
      <c r="N19" s="65">
        <f t="shared" si="11"/>
        <v>2113561</v>
      </c>
      <c r="O19" s="65">
        <f t="shared" si="12"/>
        <v>1482669.46</v>
      </c>
      <c r="P19" s="43">
        <f t="shared" si="13"/>
        <v>70.15030368179579</v>
      </c>
      <c r="Q19" s="44">
        <f t="shared" si="14"/>
        <v>139.0441059577111</v>
      </c>
    </row>
    <row r="20" spans="1:17" s="1" customFormat="1" ht="52.5" customHeight="1">
      <c r="A20" s="16" t="s">
        <v>78</v>
      </c>
      <c r="B20" s="30" t="s">
        <v>170</v>
      </c>
      <c r="C20" s="48">
        <v>39680.3</v>
      </c>
      <c r="D20" s="48">
        <v>50476</v>
      </c>
      <c r="E20" s="48"/>
      <c r="F20" s="45">
        <f t="shared" si="0"/>
        <v>0</v>
      </c>
      <c r="G20" s="45">
        <f t="shared" si="1"/>
        <v>0</v>
      </c>
      <c r="H20" s="62"/>
      <c r="I20" s="62"/>
      <c r="J20" s="62"/>
      <c r="K20" s="9" t="e">
        <f t="shared" si="8"/>
        <v>#DIV/0!</v>
      </c>
      <c r="L20" s="9" t="e">
        <f t="shared" si="9"/>
        <v>#DIV/0!</v>
      </c>
      <c r="M20" s="65">
        <f t="shared" si="10"/>
        <v>39680.3</v>
      </c>
      <c r="N20" s="65">
        <f t="shared" si="11"/>
        <v>50476</v>
      </c>
      <c r="O20" s="65">
        <f t="shared" si="12"/>
        <v>0</v>
      </c>
      <c r="P20" s="43">
        <f t="shared" si="13"/>
        <v>0</v>
      </c>
      <c r="Q20" s="44">
        <f t="shared" si="14"/>
        <v>0</v>
      </c>
    </row>
    <row r="21" spans="1:17" s="1" customFormat="1" ht="52.5" customHeight="1">
      <c r="A21" s="16" t="s">
        <v>79</v>
      </c>
      <c r="B21" s="30" t="s">
        <v>171</v>
      </c>
      <c r="C21" s="48"/>
      <c r="D21" s="48">
        <v>53762</v>
      </c>
      <c r="E21" s="48">
        <v>53760.83</v>
      </c>
      <c r="F21" s="45">
        <f t="shared" si="0"/>
        <v>99.99782374167629</v>
      </c>
      <c r="G21" s="45" t="e">
        <f t="shared" si="1"/>
        <v>#DIV/0!</v>
      </c>
      <c r="H21" s="62">
        <v>11356.35</v>
      </c>
      <c r="I21" s="62"/>
      <c r="J21" s="62"/>
      <c r="K21" s="9" t="e">
        <f t="shared" si="8"/>
        <v>#DIV/0!</v>
      </c>
      <c r="L21" s="9">
        <f t="shared" si="9"/>
        <v>0</v>
      </c>
      <c r="M21" s="65">
        <f t="shared" si="10"/>
        <v>11356.35</v>
      </c>
      <c r="N21" s="65">
        <f t="shared" si="11"/>
        <v>53762</v>
      </c>
      <c r="O21" s="65">
        <f t="shared" si="12"/>
        <v>53760.83</v>
      </c>
      <c r="P21" s="43">
        <f t="shared" si="13"/>
        <v>99.99782374167629</v>
      </c>
      <c r="Q21" s="44">
        <f t="shared" si="14"/>
        <v>473.39884734091504</v>
      </c>
    </row>
    <row r="22" spans="1:17" s="1" customFormat="1" ht="52.5" customHeight="1">
      <c r="A22" s="16" t="s">
        <v>80</v>
      </c>
      <c r="B22" s="30" t="s">
        <v>172</v>
      </c>
      <c r="C22" s="48">
        <v>638298.7</v>
      </c>
      <c r="D22" s="48">
        <v>1042275</v>
      </c>
      <c r="E22" s="48">
        <v>846110.52</v>
      </c>
      <c r="F22" s="45">
        <f t="shared" si="0"/>
        <v>81.17920126646038</v>
      </c>
      <c r="G22" s="45">
        <f t="shared" si="1"/>
        <v>132.55714291757135</v>
      </c>
      <c r="H22" s="62"/>
      <c r="I22" s="62"/>
      <c r="J22" s="62"/>
      <c r="K22" s="9" t="e">
        <f t="shared" si="8"/>
        <v>#DIV/0!</v>
      </c>
      <c r="L22" s="9" t="e">
        <f t="shared" si="9"/>
        <v>#DIV/0!</v>
      </c>
      <c r="M22" s="65">
        <f t="shared" si="10"/>
        <v>638298.7</v>
      </c>
      <c r="N22" s="65">
        <f t="shared" si="11"/>
        <v>1042275</v>
      </c>
      <c r="O22" s="65">
        <f t="shared" si="12"/>
        <v>846110.52</v>
      </c>
      <c r="P22" s="43">
        <f t="shared" si="13"/>
        <v>81.17920126646038</v>
      </c>
      <c r="Q22" s="44">
        <f t="shared" si="14"/>
        <v>132.55714291757135</v>
      </c>
    </row>
    <row r="23" spans="1:17" s="1" customFormat="1" ht="52.5" customHeight="1">
      <c r="A23" s="16" t="s">
        <v>81</v>
      </c>
      <c r="B23" s="30" t="s">
        <v>173</v>
      </c>
      <c r="C23" s="48">
        <v>9050</v>
      </c>
      <c r="D23" s="48">
        <v>14480</v>
      </c>
      <c r="E23" s="48">
        <v>5430</v>
      </c>
      <c r="F23" s="45">
        <f t="shared" si="0"/>
        <v>37.5</v>
      </c>
      <c r="G23" s="45">
        <f t="shared" si="1"/>
        <v>60</v>
      </c>
      <c r="H23" s="62"/>
      <c r="I23" s="62"/>
      <c r="J23" s="62"/>
      <c r="K23" s="9" t="e">
        <f t="shared" si="8"/>
        <v>#DIV/0!</v>
      </c>
      <c r="L23" s="9" t="e">
        <f t="shared" si="9"/>
        <v>#DIV/0!</v>
      </c>
      <c r="M23" s="65">
        <f t="shared" si="10"/>
        <v>9050</v>
      </c>
      <c r="N23" s="65">
        <f t="shared" si="11"/>
        <v>14480</v>
      </c>
      <c r="O23" s="65">
        <f t="shared" si="12"/>
        <v>5430</v>
      </c>
      <c r="P23" s="43">
        <f t="shared" si="13"/>
        <v>37.5</v>
      </c>
      <c r="Q23" s="44">
        <f t="shared" si="14"/>
        <v>60</v>
      </c>
    </row>
    <row r="24" spans="1:17" s="1" customFormat="1" ht="52.5" customHeight="1">
      <c r="A24" s="16" t="s">
        <v>141</v>
      </c>
      <c r="B24" s="30" t="s">
        <v>174</v>
      </c>
      <c r="C24" s="48">
        <f>232623.55-C25</f>
        <v>29907.819999999978</v>
      </c>
      <c r="D24" s="48">
        <v>65238</v>
      </c>
      <c r="E24" s="48">
        <v>40494.88</v>
      </c>
      <c r="F24" s="45">
        <f t="shared" si="0"/>
        <v>62.07253441245899</v>
      </c>
      <c r="G24" s="45">
        <f t="shared" si="1"/>
        <v>135.39896923279605</v>
      </c>
      <c r="H24" s="62"/>
      <c r="I24" s="62"/>
      <c r="J24" s="62"/>
      <c r="K24" s="9"/>
      <c r="L24" s="9"/>
      <c r="M24" s="65">
        <f t="shared" si="10"/>
        <v>29907.819999999978</v>
      </c>
      <c r="N24" s="65">
        <f t="shared" si="11"/>
        <v>65238</v>
      </c>
      <c r="O24" s="65">
        <f t="shared" si="12"/>
        <v>40494.88</v>
      </c>
      <c r="P24" s="43">
        <f t="shared" si="13"/>
        <v>62.07253441245899</v>
      </c>
      <c r="Q24" s="44"/>
    </row>
    <row r="25" spans="1:17" s="36" customFormat="1" ht="52.5" customHeight="1">
      <c r="A25" s="15" t="s">
        <v>176</v>
      </c>
      <c r="B25" s="32" t="s">
        <v>175</v>
      </c>
      <c r="C25" s="48">
        <v>202715.73</v>
      </c>
      <c r="D25" s="48">
        <v>278886</v>
      </c>
      <c r="E25" s="48">
        <v>205173.38</v>
      </c>
      <c r="F25" s="45">
        <f t="shared" si="0"/>
        <v>73.56890629145958</v>
      </c>
      <c r="G25" s="45">
        <f t="shared" si="1"/>
        <v>101.21236275053742</v>
      </c>
      <c r="H25" s="60"/>
      <c r="I25" s="60"/>
      <c r="J25" s="66"/>
      <c r="K25" s="9" t="e">
        <f>J25/I25*100</f>
        <v>#DIV/0!</v>
      </c>
      <c r="L25" s="9" t="e">
        <f>J25/H25*100</f>
        <v>#DIV/0!</v>
      </c>
      <c r="M25" s="65">
        <f aca="true" t="shared" si="15" ref="M25:O26">H25+C25</f>
        <v>202715.73</v>
      </c>
      <c r="N25" s="65">
        <f t="shared" si="15"/>
        <v>278886</v>
      </c>
      <c r="O25" s="65">
        <f t="shared" si="15"/>
        <v>205173.38</v>
      </c>
      <c r="P25" s="43">
        <f>O25/N25*100</f>
        <v>73.56890629145958</v>
      </c>
      <c r="Q25" s="44">
        <f>O25/M25*100</f>
        <v>101.21236275053742</v>
      </c>
    </row>
    <row r="26" spans="1:17" s="36" customFormat="1" ht="52.5" customHeight="1">
      <c r="A26" s="15" t="s">
        <v>177</v>
      </c>
      <c r="B26" s="32" t="s">
        <v>178</v>
      </c>
      <c r="C26" s="48">
        <v>169030.63</v>
      </c>
      <c r="D26" s="48">
        <v>338495</v>
      </c>
      <c r="E26" s="48">
        <v>146889.49</v>
      </c>
      <c r="F26" s="45">
        <f t="shared" si="0"/>
        <v>43.394877324628126</v>
      </c>
      <c r="G26" s="45">
        <f t="shared" si="1"/>
        <v>86.90110780513567</v>
      </c>
      <c r="H26" s="60"/>
      <c r="I26" s="60"/>
      <c r="J26" s="66"/>
      <c r="K26" s="9"/>
      <c r="L26" s="9"/>
      <c r="M26" s="65">
        <f t="shared" si="15"/>
        <v>169030.63</v>
      </c>
      <c r="N26" s="65">
        <f t="shared" si="15"/>
        <v>338495</v>
      </c>
      <c r="O26" s="65">
        <f t="shared" si="15"/>
        <v>146889.49</v>
      </c>
      <c r="P26" s="43">
        <f>O26/N26*100</f>
        <v>43.394877324628126</v>
      </c>
      <c r="Q26" s="44">
        <f>O26/M26*100</f>
        <v>86.90110780513567</v>
      </c>
    </row>
    <row r="27" spans="1:17" s="36" customFormat="1" ht="52.5" customHeight="1">
      <c r="A27" s="15" t="s">
        <v>179</v>
      </c>
      <c r="B27" s="32" t="s">
        <v>180</v>
      </c>
      <c r="C27" s="48"/>
      <c r="D27" s="48">
        <v>29778</v>
      </c>
      <c r="E27" s="48">
        <v>11960.91</v>
      </c>
      <c r="F27" s="45">
        <f t="shared" si="0"/>
        <v>40.1669353213782</v>
      </c>
      <c r="G27" s="45"/>
      <c r="H27" s="60"/>
      <c r="I27" s="60">
        <v>14889</v>
      </c>
      <c r="J27" s="66"/>
      <c r="K27" s="9"/>
      <c r="L27" s="9"/>
      <c r="M27" s="65"/>
      <c r="N27" s="65">
        <f>I27+D27</f>
        <v>44667</v>
      </c>
      <c r="O27" s="65">
        <f>J27+E27</f>
        <v>11960.91</v>
      </c>
      <c r="P27" s="43">
        <f>O27/N27*100</f>
        <v>26.777956880918797</v>
      </c>
      <c r="Q27" s="44"/>
    </row>
    <row r="28" spans="1:17" s="35" customFormat="1" ht="15">
      <c r="A28" s="18" t="s">
        <v>29</v>
      </c>
      <c r="B28" s="34" t="s">
        <v>3</v>
      </c>
      <c r="C28" s="47">
        <f>SUM(C29:C38)-C30-C36</f>
        <v>22121171.980000004</v>
      </c>
      <c r="D28" s="47">
        <f>SUM(D29:D38)-D30-D36</f>
        <v>5083425</v>
      </c>
      <c r="E28" s="47">
        <f>SUM(E29:E38)-E30-E36</f>
        <v>4284359.21</v>
      </c>
      <c r="F28" s="43">
        <f t="shared" si="0"/>
        <v>84.28095644176908</v>
      </c>
      <c r="G28" s="43">
        <f t="shared" si="1"/>
        <v>19.367686367944412</v>
      </c>
      <c r="H28" s="59">
        <f>SUM(H29:H38)-H30-H36</f>
        <v>541165</v>
      </c>
      <c r="I28" s="59">
        <f>SUM(I29:I38)-I30-I36</f>
        <v>0</v>
      </c>
      <c r="J28" s="59">
        <f>SUM(J29:J38)-J30-J36</f>
        <v>0</v>
      </c>
      <c r="K28" s="9" t="e">
        <f t="shared" si="8"/>
        <v>#DIV/0!</v>
      </c>
      <c r="L28" s="9">
        <f t="shared" si="9"/>
        <v>0</v>
      </c>
      <c r="M28" s="65">
        <f t="shared" si="10"/>
        <v>22662336.980000004</v>
      </c>
      <c r="N28" s="65">
        <f t="shared" si="11"/>
        <v>5083425</v>
      </c>
      <c r="O28" s="65">
        <f t="shared" si="12"/>
        <v>4284359.21</v>
      </c>
      <c r="P28" s="43">
        <f t="shared" si="13"/>
        <v>84.28095644176908</v>
      </c>
      <c r="Q28" s="44">
        <f t="shared" si="14"/>
        <v>18.905195937122627</v>
      </c>
    </row>
    <row r="29" spans="1:17" s="1" customFormat="1" ht="15">
      <c r="A29" s="16" t="s">
        <v>30</v>
      </c>
      <c r="B29" s="30" t="s">
        <v>31</v>
      </c>
      <c r="C29" s="48">
        <v>20454671.89</v>
      </c>
      <c r="D29" s="48">
        <v>3260472</v>
      </c>
      <c r="E29" s="48">
        <v>2706191.39</v>
      </c>
      <c r="F29" s="45">
        <f t="shared" si="0"/>
        <v>82.99998865194979</v>
      </c>
      <c r="G29" s="45">
        <f t="shared" si="1"/>
        <v>13.230187238168407</v>
      </c>
      <c r="H29" s="62">
        <v>541165</v>
      </c>
      <c r="I29" s="62"/>
      <c r="J29" s="62"/>
      <c r="K29" s="9" t="e">
        <f t="shared" si="8"/>
        <v>#DIV/0!</v>
      </c>
      <c r="L29" s="9">
        <f t="shared" si="9"/>
        <v>0</v>
      </c>
      <c r="M29" s="65">
        <f t="shared" si="10"/>
        <v>20995836.89</v>
      </c>
      <c r="N29" s="65">
        <f t="shared" si="11"/>
        <v>3260472</v>
      </c>
      <c r="O29" s="65">
        <f t="shared" si="12"/>
        <v>2706191.39</v>
      </c>
      <c r="P29" s="43">
        <f t="shared" si="13"/>
        <v>82.99998865194979</v>
      </c>
      <c r="Q29" s="44">
        <f t="shared" si="14"/>
        <v>12.889180860844457</v>
      </c>
    </row>
    <row r="30" spans="1:17" s="1" customFormat="1" ht="24" customHeight="1">
      <c r="A30" s="37" t="s">
        <v>32</v>
      </c>
      <c r="B30" s="31"/>
      <c r="C30" s="49">
        <v>6562326.17</v>
      </c>
      <c r="D30" s="49"/>
      <c r="E30" s="49"/>
      <c r="F30" s="45" t="e">
        <f t="shared" si="0"/>
        <v>#DIV/0!</v>
      </c>
      <c r="G30" s="45">
        <f t="shared" si="1"/>
        <v>0</v>
      </c>
      <c r="H30" s="61"/>
      <c r="I30" s="61"/>
      <c r="J30" s="61"/>
      <c r="K30" s="9" t="e">
        <f t="shared" si="8"/>
        <v>#DIV/0!</v>
      </c>
      <c r="L30" s="9" t="e">
        <f t="shared" si="9"/>
        <v>#DIV/0!</v>
      </c>
      <c r="M30" s="65">
        <f t="shared" si="10"/>
        <v>6562326.17</v>
      </c>
      <c r="N30" s="65">
        <f t="shared" si="11"/>
        <v>0</v>
      </c>
      <c r="O30" s="65">
        <f t="shared" si="12"/>
        <v>0</v>
      </c>
      <c r="P30" s="43" t="e">
        <f t="shared" si="13"/>
        <v>#DIV/0!</v>
      </c>
      <c r="Q30" s="44">
        <f t="shared" si="14"/>
        <v>0</v>
      </c>
    </row>
    <row r="31" spans="1:17" s="1" customFormat="1" ht="15">
      <c r="A31" s="16" t="s">
        <v>90</v>
      </c>
      <c r="B31" s="30">
        <v>2111</v>
      </c>
      <c r="C31" s="48">
        <v>425460.28</v>
      </c>
      <c r="D31" s="48">
        <v>693253</v>
      </c>
      <c r="E31" s="48">
        <v>621977.1</v>
      </c>
      <c r="F31" s="45">
        <f t="shared" si="0"/>
        <v>89.7186308605949</v>
      </c>
      <c r="G31" s="45">
        <f t="shared" si="1"/>
        <v>146.1892282870683</v>
      </c>
      <c r="H31" s="62"/>
      <c r="I31" s="62"/>
      <c r="J31" s="62"/>
      <c r="K31" s="9" t="e">
        <f t="shared" si="8"/>
        <v>#DIV/0!</v>
      </c>
      <c r="L31" s="9" t="e">
        <f t="shared" si="9"/>
        <v>#DIV/0!</v>
      </c>
      <c r="M31" s="65">
        <f t="shared" si="10"/>
        <v>425460.28</v>
      </c>
      <c r="N31" s="65">
        <f t="shared" si="11"/>
        <v>693253</v>
      </c>
      <c r="O31" s="65">
        <f t="shared" si="12"/>
        <v>621977.1</v>
      </c>
      <c r="P31" s="43">
        <f t="shared" si="13"/>
        <v>89.7186308605949</v>
      </c>
      <c r="Q31" s="44">
        <f t="shared" si="14"/>
        <v>146.1892282870683</v>
      </c>
    </row>
    <row r="32" spans="1:17" s="1" customFormat="1" ht="15">
      <c r="A32" s="16" t="s">
        <v>88</v>
      </c>
      <c r="B32" s="30" t="s">
        <v>82</v>
      </c>
      <c r="C32" s="48"/>
      <c r="D32" s="48"/>
      <c r="E32" s="48"/>
      <c r="F32" s="45" t="e">
        <f aca="true" t="shared" si="16" ref="F32:F38">E32/D32*100</f>
        <v>#DIV/0!</v>
      </c>
      <c r="G32" s="45" t="e">
        <f aca="true" t="shared" si="17" ref="G32:G38">E32/C32*100</f>
        <v>#DIV/0!</v>
      </c>
      <c r="H32" s="62"/>
      <c r="I32" s="62"/>
      <c r="J32" s="62"/>
      <c r="K32" s="9" t="e">
        <f t="shared" si="8"/>
        <v>#DIV/0!</v>
      </c>
      <c r="L32" s="9" t="e">
        <f t="shared" si="9"/>
        <v>#DIV/0!</v>
      </c>
      <c r="M32" s="65">
        <f t="shared" si="10"/>
        <v>0</v>
      </c>
      <c r="N32" s="65">
        <f t="shared" si="11"/>
        <v>0</v>
      </c>
      <c r="O32" s="65">
        <f t="shared" si="12"/>
        <v>0</v>
      </c>
      <c r="P32" s="43" t="e">
        <f t="shared" si="13"/>
        <v>#DIV/0!</v>
      </c>
      <c r="Q32" s="44" t="e">
        <f t="shared" si="14"/>
        <v>#DIV/0!</v>
      </c>
    </row>
    <row r="33" spans="1:17" s="1" customFormat="1" ht="30.75">
      <c r="A33" s="16" t="s">
        <v>89</v>
      </c>
      <c r="B33" s="30" t="s">
        <v>83</v>
      </c>
      <c r="C33" s="48">
        <v>33812</v>
      </c>
      <c r="D33" s="48">
        <v>10000</v>
      </c>
      <c r="E33" s="48"/>
      <c r="F33" s="45">
        <f t="shared" si="16"/>
        <v>0</v>
      </c>
      <c r="G33" s="45">
        <f t="shared" si="17"/>
        <v>0</v>
      </c>
      <c r="H33" s="62"/>
      <c r="I33" s="62"/>
      <c r="J33" s="62"/>
      <c r="K33" s="9" t="e">
        <f t="shared" si="8"/>
        <v>#DIV/0!</v>
      </c>
      <c r="L33" s="9" t="e">
        <f t="shared" si="9"/>
        <v>#DIV/0!</v>
      </c>
      <c r="M33" s="65">
        <f t="shared" si="10"/>
        <v>33812</v>
      </c>
      <c r="N33" s="65">
        <f t="shared" si="11"/>
        <v>10000</v>
      </c>
      <c r="O33" s="65">
        <f t="shared" si="12"/>
        <v>0</v>
      </c>
      <c r="P33" s="43">
        <f t="shared" si="13"/>
        <v>0</v>
      </c>
      <c r="Q33" s="44">
        <f t="shared" si="14"/>
        <v>0</v>
      </c>
    </row>
    <row r="34" spans="1:17" s="1" customFormat="1" ht="30.75">
      <c r="A34" s="16" t="s">
        <v>89</v>
      </c>
      <c r="B34" s="30" t="s">
        <v>84</v>
      </c>
      <c r="C34" s="48">
        <v>14615.61</v>
      </c>
      <c r="D34" s="48">
        <v>19400</v>
      </c>
      <c r="E34" s="48">
        <v>3195</v>
      </c>
      <c r="F34" s="45">
        <f t="shared" si="16"/>
        <v>16.469072164948454</v>
      </c>
      <c r="G34" s="45">
        <f t="shared" si="17"/>
        <v>21.860189208661147</v>
      </c>
      <c r="H34" s="62"/>
      <c r="I34" s="62"/>
      <c r="J34" s="62"/>
      <c r="K34" s="9" t="e">
        <f t="shared" si="8"/>
        <v>#DIV/0!</v>
      </c>
      <c r="L34" s="9" t="e">
        <f t="shared" si="9"/>
        <v>#DIV/0!</v>
      </c>
      <c r="M34" s="65">
        <f t="shared" si="10"/>
        <v>14615.61</v>
      </c>
      <c r="N34" s="65">
        <f t="shared" si="11"/>
        <v>19400</v>
      </c>
      <c r="O34" s="65">
        <f t="shared" si="12"/>
        <v>3195</v>
      </c>
      <c r="P34" s="43">
        <f t="shared" si="13"/>
        <v>16.469072164948454</v>
      </c>
      <c r="Q34" s="44">
        <f t="shared" si="14"/>
        <v>21.860189208661147</v>
      </c>
    </row>
    <row r="35" spans="1:17" s="1" customFormat="1" ht="30.75">
      <c r="A35" s="16" t="s">
        <v>93</v>
      </c>
      <c r="B35" s="30" t="s">
        <v>85</v>
      </c>
      <c r="C35" s="48">
        <v>569865.15</v>
      </c>
      <c r="D35" s="48">
        <v>675000</v>
      </c>
      <c r="E35" s="48">
        <v>585557.44</v>
      </c>
      <c r="F35" s="45">
        <f t="shared" si="16"/>
        <v>86.74925037037036</v>
      </c>
      <c r="G35" s="45">
        <f t="shared" si="17"/>
        <v>102.75368479718404</v>
      </c>
      <c r="H35" s="62"/>
      <c r="I35" s="62"/>
      <c r="J35" s="62"/>
      <c r="K35" s="9" t="e">
        <f t="shared" si="8"/>
        <v>#DIV/0!</v>
      </c>
      <c r="L35" s="9" t="e">
        <f t="shared" si="9"/>
        <v>#DIV/0!</v>
      </c>
      <c r="M35" s="65">
        <f t="shared" si="10"/>
        <v>569865.15</v>
      </c>
      <c r="N35" s="65">
        <f t="shared" si="11"/>
        <v>675000</v>
      </c>
      <c r="O35" s="65">
        <f t="shared" si="12"/>
        <v>585557.44</v>
      </c>
      <c r="P35" s="43">
        <f t="shared" si="13"/>
        <v>86.74925037037036</v>
      </c>
      <c r="Q35" s="44">
        <f t="shared" si="14"/>
        <v>102.75368479718404</v>
      </c>
    </row>
    <row r="36" spans="1:17" s="1" customFormat="1" ht="21" customHeight="1">
      <c r="A36" s="37" t="s">
        <v>32</v>
      </c>
      <c r="B36" s="31"/>
      <c r="C36" s="49">
        <f>353673.14+216192.01</f>
        <v>569865.15</v>
      </c>
      <c r="D36" s="49">
        <v>669000</v>
      </c>
      <c r="E36" s="49">
        <v>224852.42</v>
      </c>
      <c r="F36" s="45">
        <f t="shared" si="16"/>
        <v>33.61022720478326</v>
      </c>
      <c r="G36" s="45">
        <f t="shared" si="17"/>
        <v>39.45712770819553</v>
      </c>
      <c r="H36" s="61"/>
      <c r="I36" s="61"/>
      <c r="J36" s="61"/>
      <c r="K36" s="9" t="e">
        <f t="shared" si="8"/>
        <v>#DIV/0!</v>
      </c>
      <c r="L36" s="9" t="e">
        <f t="shared" si="9"/>
        <v>#DIV/0!</v>
      </c>
      <c r="M36" s="65">
        <f t="shared" si="10"/>
        <v>569865.15</v>
      </c>
      <c r="N36" s="65">
        <f t="shared" si="11"/>
        <v>669000</v>
      </c>
      <c r="O36" s="65">
        <f t="shared" si="12"/>
        <v>224852.42</v>
      </c>
      <c r="P36" s="43">
        <f t="shared" si="13"/>
        <v>33.61022720478326</v>
      </c>
      <c r="Q36" s="44">
        <f t="shared" si="14"/>
        <v>39.45712770819553</v>
      </c>
    </row>
    <row r="37" spans="1:17" s="11" customFormat="1" ht="21" customHeight="1">
      <c r="A37" s="15" t="s">
        <v>91</v>
      </c>
      <c r="B37" s="32" t="s">
        <v>86</v>
      </c>
      <c r="C37" s="48">
        <v>90773.03</v>
      </c>
      <c r="D37" s="48"/>
      <c r="E37" s="48"/>
      <c r="F37" s="45" t="e">
        <f t="shared" si="16"/>
        <v>#DIV/0!</v>
      </c>
      <c r="G37" s="45">
        <f t="shared" si="17"/>
        <v>0</v>
      </c>
      <c r="H37" s="60"/>
      <c r="I37" s="60"/>
      <c r="J37" s="60"/>
      <c r="K37" s="9" t="e">
        <f t="shared" si="8"/>
        <v>#DIV/0!</v>
      </c>
      <c r="L37" s="9" t="e">
        <f t="shared" si="9"/>
        <v>#DIV/0!</v>
      </c>
      <c r="M37" s="65">
        <f t="shared" si="10"/>
        <v>90773.03</v>
      </c>
      <c r="N37" s="65">
        <f t="shared" si="11"/>
        <v>0</v>
      </c>
      <c r="O37" s="65">
        <f t="shared" si="12"/>
        <v>0</v>
      </c>
      <c r="P37" s="43" t="e">
        <f t="shared" si="13"/>
        <v>#DIV/0!</v>
      </c>
      <c r="Q37" s="44">
        <f t="shared" si="14"/>
        <v>0</v>
      </c>
    </row>
    <row r="38" spans="1:17" s="11" customFormat="1" ht="21" customHeight="1">
      <c r="A38" s="15" t="s">
        <v>92</v>
      </c>
      <c r="B38" s="32" t="s">
        <v>87</v>
      </c>
      <c r="C38" s="48">
        <v>531974.02</v>
      </c>
      <c r="D38" s="48">
        <v>425300</v>
      </c>
      <c r="E38" s="48">
        <v>367438.28</v>
      </c>
      <c r="F38" s="45">
        <f t="shared" si="16"/>
        <v>86.39508111920998</v>
      </c>
      <c r="G38" s="45">
        <f t="shared" si="17"/>
        <v>69.07071890465629</v>
      </c>
      <c r="H38" s="60"/>
      <c r="I38" s="60"/>
      <c r="J38" s="60"/>
      <c r="K38" s="9" t="e">
        <f t="shared" si="8"/>
        <v>#DIV/0!</v>
      </c>
      <c r="L38" s="9" t="e">
        <f t="shared" si="9"/>
        <v>#DIV/0!</v>
      </c>
      <c r="M38" s="65">
        <f t="shared" si="10"/>
        <v>531974.02</v>
      </c>
      <c r="N38" s="65">
        <f t="shared" si="11"/>
        <v>425300</v>
      </c>
      <c r="O38" s="65">
        <f t="shared" si="12"/>
        <v>367438.28</v>
      </c>
      <c r="P38" s="43">
        <f t="shared" si="13"/>
        <v>86.39508111920998</v>
      </c>
      <c r="Q38" s="44">
        <f t="shared" si="14"/>
        <v>69.07071890465629</v>
      </c>
    </row>
    <row r="39" spans="1:17" s="35" customFormat="1" ht="33" customHeight="1">
      <c r="A39" s="18" t="s">
        <v>33</v>
      </c>
      <c r="B39" s="34" t="s">
        <v>4</v>
      </c>
      <c r="C39" s="47">
        <f>SUM(C40:C59)</f>
        <v>3365645.49</v>
      </c>
      <c r="D39" s="47">
        <f>SUM(D40:D59)</f>
        <v>5193445</v>
      </c>
      <c r="E39" s="47">
        <f>SUM(E40:E59)</f>
        <v>3491538.2500000005</v>
      </c>
      <c r="F39" s="43">
        <f>E39/D39*100</f>
        <v>67.22971457288949</v>
      </c>
      <c r="G39" s="43">
        <f>E39/C39*100</f>
        <v>103.74052348573409</v>
      </c>
      <c r="H39" s="59">
        <f>SUM(H40:H59)</f>
        <v>45637.200000000004</v>
      </c>
      <c r="I39" s="59">
        <f>SUM(I40:I59)</f>
        <v>324297.47</v>
      </c>
      <c r="J39" s="59">
        <f>SUM(J40:J59)</f>
        <v>345587.61</v>
      </c>
      <c r="K39" s="42">
        <f t="shared" si="8"/>
        <v>106.56500342108744</v>
      </c>
      <c r="L39" s="42">
        <f t="shared" si="9"/>
        <v>757.2498093660433</v>
      </c>
      <c r="M39" s="65">
        <f t="shared" si="10"/>
        <v>3411282.6900000004</v>
      </c>
      <c r="N39" s="65">
        <f t="shared" si="11"/>
        <v>5517742.47</v>
      </c>
      <c r="O39" s="65">
        <f t="shared" si="12"/>
        <v>3837125.8600000003</v>
      </c>
      <c r="P39" s="43">
        <f t="shared" si="13"/>
        <v>69.54159025837971</v>
      </c>
      <c r="Q39" s="44">
        <f t="shared" si="14"/>
        <v>112.48337381268159</v>
      </c>
    </row>
    <row r="40" spans="1:17" s="11" customFormat="1" ht="33.75" customHeight="1">
      <c r="A40" s="15" t="s">
        <v>95</v>
      </c>
      <c r="B40" s="32" t="s">
        <v>94</v>
      </c>
      <c r="C40" s="48">
        <v>214.26</v>
      </c>
      <c r="D40" s="48">
        <v>500</v>
      </c>
      <c r="E40" s="48"/>
      <c r="F40" s="45">
        <f>E40/D40*100</f>
        <v>0</v>
      </c>
      <c r="G40" s="45">
        <f>E40/C40*100</f>
        <v>0</v>
      </c>
      <c r="H40" s="60"/>
      <c r="I40" s="60"/>
      <c r="J40" s="60"/>
      <c r="K40" s="9" t="e">
        <f t="shared" si="8"/>
        <v>#DIV/0!</v>
      </c>
      <c r="L40" s="9" t="e">
        <f t="shared" si="9"/>
        <v>#DIV/0!</v>
      </c>
      <c r="M40" s="65">
        <f t="shared" si="10"/>
        <v>214.26</v>
      </c>
      <c r="N40" s="65">
        <f t="shared" si="11"/>
        <v>500</v>
      </c>
      <c r="O40" s="65">
        <f t="shared" si="12"/>
        <v>0</v>
      </c>
      <c r="P40" s="43">
        <f t="shared" si="13"/>
        <v>0</v>
      </c>
      <c r="Q40" s="44">
        <f t="shared" si="14"/>
        <v>0</v>
      </c>
    </row>
    <row r="41" spans="1:17" s="11" customFormat="1" ht="22.5" customHeight="1">
      <c r="A41" s="15" t="s">
        <v>34</v>
      </c>
      <c r="B41" s="32">
        <v>3032</v>
      </c>
      <c r="C41" s="48"/>
      <c r="D41" s="48">
        <v>15000</v>
      </c>
      <c r="E41" s="48"/>
      <c r="F41" s="45">
        <f>E41/D41*100</f>
        <v>0</v>
      </c>
      <c r="G41" s="45" t="e">
        <f>E41/C41*100</f>
        <v>#DIV/0!</v>
      </c>
      <c r="H41" s="60"/>
      <c r="I41" s="60"/>
      <c r="J41" s="60"/>
      <c r="K41" s="9" t="e">
        <f t="shared" si="8"/>
        <v>#DIV/0!</v>
      </c>
      <c r="L41" s="9" t="e">
        <f t="shared" si="9"/>
        <v>#DIV/0!</v>
      </c>
      <c r="M41" s="65">
        <f t="shared" si="10"/>
        <v>0</v>
      </c>
      <c r="N41" s="65">
        <f t="shared" si="11"/>
        <v>15000</v>
      </c>
      <c r="O41" s="65">
        <f t="shared" si="12"/>
        <v>0</v>
      </c>
      <c r="P41" s="43">
        <f t="shared" si="13"/>
        <v>0</v>
      </c>
      <c r="Q41" s="44" t="e">
        <f t="shared" si="14"/>
        <v>#DIV/0!</v>
      </c>
    </row>
    <row r="42" spans="1:17" s="1" customFormat="1" ht="31.5" customHeight="1">
      <c r="A42" s="38" t="s">
        <v>35</v>
      </c>
      <c r="B42" s="30">
        <v>3033</v>
      </c>
      <c r="C42" s="50">
        <v>249900</v>
      </c>
      <c r="D42" s="50">
        <v>249900</v>
      </c>
      <c r="E42" s="50">
        <v>249900</v>
      </c>
      <c r="F42" s="45">
        <f aca="true" t="shared" si="18" ref="F42:F59">E42/D42*100</f>
        <v>100</v>
      </c>
      <c r="G42" s="45">
        <f aca="true" t="shared" si="19" ref="G42:G59">E42/C42*100</f>
        <v>100</v>
      </c>
      <c r="H42" s="62"/>
      <c r="I42" s="62"/>
      <c r="J42" s="62"/>
      <c r="K42" s="9" t="e">
        <f t="shared" si="8"/>
        <v>#DIV/0!</v>
      </c>
      <c r="L42" s="9" t="e">
        <f t="shared" si="9"/>
        <v>#DIV/0!</v>
      </c>
      <c r="M42" s="65">
        <f t="shared" si="10"/>
        <v>249900</v>
      </c>
      <c r="N42" s="65">
        <f t="shared" si="11"/>
        <v>249900</v>
      </c>
      <c r="O42" s="65">
        <f t="shared" si="12"/>
        <v>249900</v>
      </c>
      <c r="P42" s="43">
        <f t="shared" si="13"/>
        <v>100</v>
      </c>
      <c r="Q42" s="44">
        <f t="shared" si="14"/>
        <v>100</v>
      </c>
    </row>
    <row r="43" spans="1:17" s="1" customFormat="1" ht="31.5" customHeight="1">
      <c r="A43" s="38" t="s">
        <v>98</v>
      </c>
      <c r="B43" s="30" t="s">
        <v>96</v>
      </c>
      <c r="C43" s="50"/>
      <c r="D43" s="50">
        <v>33330</v>
      </c>
      <c r="E43" s="50">
        <v>6699.79</v>
      </c>
      <c r="F43" s="45">
        <f t="shared" si="18"/>
        <v>20.101380138013802</v>
      </c>
      <c r="G43" s="45" t="e">
        <f t="shared" si="19"/>
        <v>#DIV/0!</v>
      </c>
      <c r="H43" s="62"/>
      <c r="I43" s="62"/>
      <c r="J43" s="62"/>
      <c r="K43" s="9" t="e">
        <f t="shared" si="8"/>
        <v>#DIV/0!</v>
      </c>
      <c r="L43" s="9" t="e">
        <f t="shared" si="9"/>
        <v>#DIV/0!</v>
      </c>
      <c r="M43" s="65">
        <f t="shared" si="10"/>
        <v>0</v>
      </c>
      <c r="N43" s="65">
        <f t="shared" si="11"/>
        <v>33330</v>
      </c>
      <c r="O43" s="65">
        <f t="shared" si="12"/>
        <v>6699.79</v>
      </c>
      <c r="P43" s="43">
        <f t="shared" si="13"/>
        <v>20.101380138013802</v>
      </c>
      <c r="Q43" s="44" t="e">
        <f t="shared" si="14"/>
        <v>#DIV/0!</v>
      </c>
    </row>
    <row r="44" spans="1:17" s="1" customFormat="1" ht="31.5" customHeight="1">
      <c r="A44" s="38" t="s">
        <v>99</v>
      </c>
      <c r="B44" s="30" t="s">
        <v>97</v>
      </c>
      <c r="C44" s="50">
        <v>927270.36</v>
      </c>
      <c r="D44" s="50">
        <v>924622</v>
      </c>
      <c r="E44" s="50">
        <v>99942.12</v>
      </c>
      <c r="F44" s="45">
        <f t="shared" si="18"/>
        <v>10.808970584736247</v>
      </c>
      <c r="G44" s="45">
        <f t="shared" si="19"/>
        <v>10.778099280559339</v>
      </c>
      <c r="H44" s="62"/>
      <c r="I44" s="62"/>
      <c r="J44" s="62"/>
      <c r="K44" s="9" t="e">
        <f t="shared" si="8"/>
        <v>#DIV/0!</v>
      </c>
      <c r="L44" s="9" t="e">
        <f t="shared" si="9"/>
        <v>#DIV/0!</v>
      </c>
      <c r="M44" s="65">
        <f t="shared" si="10"/>
        <v>927270.36</v>
      </c>
      <c r="N44" s="65">
        <f t="shared" si="11"/>
        <v>924622</v>
      </c>
      <c r="O44" s="65">
        <f t="shared" si="12"/>
        <v>99942.12</v>
      </c>
      <c r="P44" s="43">
        <f t="shared" si="13"/>
        <v>10.808970584736247</v>
      </c>
      <c r="Q44" s="44">
        <f t="shared" si="14"/>
        <v>10.778099280559339</v>
      </c>
    </row>
    <row r="45" spans="1:17" s="1" customFormat="1" ht="31.5" customHeight="1">
      <c r="A45" s="38" t="s">
        <v>16</v>
      </c>
      <c r="B45" s="30" t="s">
        <v>15</v>
      </c>
      <c r="C45" s="50"/>
      <c r="D45" s="50">
        <v>15423</v>
      </c>
      <c r="E45" s="50">
        <v>11907.1</v>
      </c>
      <c r="F45" s="45">
        <f t="shared" si="18"/>
        <v>77.20352719963691</v>
      </c>
      <c r="G45" s="45" t="e">
        <f t="shared" si="19"/>
        <v>#DIV/0!</v>
      </c>
      <c r="H45" s="62"/>
      <c r="I45" s="62"/>
      <c r="J45" s="62"/>
      <c r="K45" s="9" t="e">
        <f t="shared" si="8"/>
        <v>#DIV/0!</v>
      </c>
      <c r="L45" s="9" t="e">
        <f t="shared" si="9"/>
        <v>#DIV/0!</v>
      </c>
      <c r="M45" s="65">
        <f t="shared" si="10"/>
        <v>0</v>
      </c>
      <c r="N45" s="65">
        <f t="shared" si="11"/>
        <v>15423</v>
      </c>
      <c r="O45" s="65">
        <f t="shared" si="12"/>
        <v>11907.1</v>
      </c>
      <c r="P45" s="43">
        <f t="shared" si="13"/>
        <v>77.20352719963691</v>
      </c>
      <c r="Q45" s="44" t="e">
        <f t="shared" si="14"/>
        <v>#DIV/0!</v>
      </c>
    </row>
    <row r="46" spans="1:17" s="1" customFormat="1" ht="31.5" customHeight="1">
      <c r="A46" s="38" t="s">
        <v>17</v>
      </c>
      <c r="B46" s="30" t="s">
        <v>18</v>
      </c>
      <c r="C46" s="50"/>
      <c r="D46" s="50">
        <v>10965</v>
      </c>
      <c r="E46" s="50">
        <v>4322.08</v>
      </c>
      <c r="F46" s="45">
        <f t="shared" si="18"/>
        <v>39.417054263565895</v>
      </c>
      <c r="G46" s="45" t="e">
        <f t="shared" si="19"/>
        <v>#DIV/0!</v>
      </c>
      <c r="H46" s="62"/>
      <c r="I46" s="62"/>
      <c r="J46" s="62"/>
      <c r="K46" s="9" t="e">
        <f t="shared" si="8"/>
        <v>#DIV/0!</v>
      </c>
      <c r="L46" s="9" t="e">
        <f t="shared" si="9"/>
        <v>#DIV/0!</v>
      </c>
      <c r="M46" s="65">
        <f t="shared" si="10"/>
        <v>0</v>
      </c>
      <c r="N46" s="65">
        <f t="shared" si="11"/>
        <v>10965</v>
      </c>
      <c r="O46" s="65">
        <f t="shared" si="12"/>
        <v>4322.08</v>
      </c>
      <c r="P46" s="43">
        <f t="shared" si="13"/>
        <v>39.417054263565895</v>
      </c>
      <c r="Q46" s="44" t="e">
        <f t="shared" si="14"/>
        <v>#DIV/0!</v>
      </c>
    </row>
    <row r="47" spans="1:17" s="11" customFormat="1" ht="46.5">
      <c r="A47" s="15" t="s">
        <v>36</v>
      </c>
      <c r="B47" s="32">
        <v>3104</v>
      </c>
      <c r="C47" s="48">
        <v>760062.8</v>
      </c>
      <c r="D47" s="48">
        <v>1236082</v>
      </c>
      <c r="E47" s="48">
        <v>1208053.87</v>
      </c>
      <c r="F47" s="45">
        <f t="shared" si="18"/>
        <v>97.73250237443794</v>
      </c>
      <c r="G47" s="45">
        <f t="shared" si="19"/>
        <v>158.94132300646737</v>
      </c>
      <c r="H47" s="60">
        <v>3119.08</v>
      </c>
      <c r="I47" s="60">
        <v>5360.5</v>
      </c>
      <c r="J47" s="60">
        <v>13350.99</v>
      </c>
      <c r="K47" s="9">
        <f t="shared" si="8"/>
        <v>249.06240089543888</v>
      </c>
      <c r="L47" s="9">
        <f t="shared" si="9"/>
        <v>428.0425638329251</v>
      </c>
      <c r="M47" s="65">
        <f t="shared" si="10"/>
        <v>763181.88</v>
      </c>
      <c r="N47" s="65">
        <f t="shared" si="11"/>
        <v>1241442.5</v>
      </c>
      <c r="O47" s="65">
        <f t="shared" si="12"/>
        <v>1221404.86</v>
      </c>
      <c r="P47" s="43">
        <f t="shared" si="13"/>
        <v>98.38593893796934</v>
      </c>
      <c r="Q47" s="44">
        <f t="shared" si="14"/>
        <v>160.04112414199355</v>
      </c>
    </row>
    <row r="48" spans="1:17" s="11" customFormat="1" ht="35.25" customHeight="1">
      <c r="A48" s="15" t="s">
        <v>37</v>
      </c>
      <c r="B48" s="32">
        <v>3105</v>
      </c>
      <c r="C48" s="48">
        <v>464386.85</v>
      </c>
      <c r="D48" s="48">
        <v>971375</v>
      </c>
      <c r="E48" s="48">
        <v>670848.46</v>
      </c>
      <c r="F48" s="45">
        <f t="shared" si="18"/>
        <v>69.0617382576245</v>
      </c>
      <c r="G48" s="45">
        <f t="shared" si="19"/>
        <v>144.45896992991942</v>
      </c>
      <c r="H48" s="60">
        <v>38541.12</v>
      </c>
      <c r="I48" s="60">
        <v>308370.68</v>
      </c>
      <c r="J48" s="60">
        <v>289971.46</v>
      </c>
      <c r="K48" s="9">
        <f t="shared" si="8"/>
        <v>94.03340810481724</v>
      </c>
      <c r="L48" s="9">
        <f t="shared" si="9"/>
        <v>752.3690541426923</v>
      </c>
      <c r="M48" s="65">
        <f t="shared" si="10"/>
        <v>502927.97</v>
      </c>
      <c r="N48" s="65">
        <f t="shared" si="11"/>
        <v>1279745.68</v>
      </c>
      <c r="O48" s="65">
        <f t="shared" si="12"/>
        <v>960819.9199999999</v>
      </c>
      <c r="P48" s="43">
        <f t="shared" si="13"/>
        <v>75.07897350354799</v>
      </c>
      <c r="Q48" s="44">
        <f t="shared" si="14"/>
        <v>191.04523456907756</v>
      </c>
    </row>
    <row r="49" spans="1:17" s="11" customFormat="1" ht="35.25" customHeight="1">
      <c r="A49" s="15" t="s">
        <v>100</v>
      </c>
      <c r="B49" s="32" t="s">
        <v>14</v>
      </c>
      <c r="C49" s="48"/>
      <c r="D49" s="48">
        <v>8900</v>
      </c>
      <c r="E49" s="48"/>
      <c r="F49" s="45">
        <f t="shared" si="18"/>
        <v>0</v>
      </c>
      <c r="G49" s="45" t="e">
        <f t="shared" si="19"/>
        <v>#DIV/0!</v>
      </c>
      <c r="H49" s="60"/>
      <c r="I49" s="60"/>
      <c r="J49" s="60"/>
      <c r="K49" s="9" t="e">
        <f t="shared" si="8"/>
        <v>#DIV/0!</v>
      </c>
      <c r="L49" s="9" t="e">
        <f t="shared" si="9"/>
        <v>#DIV/0!</v>
      </c>
      <c r="M49" s="65">
        <f t="shared" si="10"/>
        <v>0</v>
      </c>
      <c r="N49" s="65">
        <f t="shared" si="11"/>
        <v>8900</v>
      </c>
      <c r="O49" s="65">
        <f t="shared" si="12"/>
        <v>0</v>
      </c>
      <c r="P49" s="43">
        <f t="shared" si="13"/>
        <v>0</v>
      </c>
      <c r="Q49" s="44" t="e">
        <f t="shared" si="14"/>
        <v>#DIV/0!</v>
      </c>
    </row>
    <row r="50" spans="1:17" s="11" customFormat="1" ht="32.25" customHeight="1">
      <c r="A50" s="15" t="s">
        <v>38</v>
      </c>
      <c r="B50" s="32">
        <v>3121</v>
      </c>
      <c r="C50" s="48">
        <v>91717.96</v>
      </c>
      <c r="D50" s="48">
        <v>352434</v>
      </c>
      <c r="E50" s="48">
        <v>158102.41</v>
      </c>
      <c r="F50" s="45">
        <f t="shared" si="18"/>
        <v>44.86014686437744</v>
      </c>
      <c r="G50" s="45">
        <f t="shared" si="19"/>
        <v>172.3788993998558</v>
      </c>
      <c r="H50" s="60"/>
      <c r="I50" s="60"/>
      <c r="J50" s="60"/>
      <c r="K50" s="9" t="e">
        <f t="shared" si="8"/>
        <v>#DIV/0!</v>
      </c>
      <c r="L50" s="9" t="e">
        <f t="shared" si="9"/>
        <v>#DIV/0!</v>
      </c>
      <c r="M50" s="65">
        <f t="shared" si="10"/>
        <v>91717.96</v>
      </c>
      <c r="N50" s="65">
        <f t="shared" si="11"/>
        <v>352434</v>
      </c>
      <c r="O50" s="65">
        <f t="shared" si="12"/>
        <v>158102.41</v>
      </c>
      <c r="P50" s="43">
        <f t="shared" si="13"/>
        <v>44.86014686437744</v>
      </c>
      <c r="Q50" s="44">
        <f t="shared" si="14"/>
        <v>172.3788993998558</v>
      </c>
    </row>
    <row r="51" spans="1:17" s="11" customFormat="1" ht="32.25" customHeight="1">
      <c r="A51" s="15" t="s">
        <v>101</v>
      </c>
      <c r="B51" s="32" t="s">
        <v>7</v>
      </c>
      <c r="C51" s="48"/>
      <c r="D51" s="48"/>
      <c r="E51" s="48"/>
      <c r="F51" s="45" t="e">
        <f t="shared" si="18"/>
        <v>#DIV/0!</v>
      </c>
      <c r="G51" s="45" t="e">
        <f t="shared" si="19"/>
        <v>#DIV/0!</v>
      </c>
      <c r="H51" s="60"/>
      <c r="I51" s="60"/>
      <c r="J51" s="60"/>
      <c r="K51" s="9" t="e">
        <f t="shared" si="8"/>
        <v>#DIV/0!</v>
      </c>
      <c r="L51" s="9" t="e">
        <f t="shared" si="9"/>
        <v>#DIV/0!</v>
      </c>
      <c r="M51" s="65">
        <f t="shared" si="10"/>
        <v>0</v>
      </c>
      <c r="N51" s="65">
        <f t="shared" si="11"/>
        <v>0</v>
      </c>
      <c r="O51" s="65">
        <f t="shared" si="12"/>
        <v>0</v>
      </c>
      <c r="P51" s="43" t="e">
        <f t="shared" si="13"/>
        <v>#DIV/0!</v>
      </c>
      <c r="Q51" s="44" t="e">
        <f t="shared" si="14"/>
        <v>#DIV/0!</v>
      </c>
    </row>
    <row r="52" spans="1:17" s="11" customFormat="1" ht="55.5" customHeight="1">
      <c r="A52" s="39" t="s">
        <v>39</v>
      </c>
      <c r="B52" s="32">
        <v>3140</v>
      </c>
      <c r="C52" s="48"/>
      <c r="D52" s="48"/>
      <c r="E52" s="48"/>
      <c r="F52" s="45" t="e">
        <f t="shared" si="18"/>
        <v>#DIV/0!</v>
      </c>
      <c r="G52" s="45" t="e">
        <f t="shared" si="19"/>
        <v>#DIV/0!</v>
      </c>
      <c r="H52" s="60"/>
      <c r="I52" s="60"/>
      <c r="J52" s="60"/>
      <c r="K52" s="9" t="e">
        <f t="shared" si="8"/>
        <v>#DIV/0!</v>
      </c>
      <c r="L52" s="9" t="e">
        <f t="shared" si="9"/>
        <v>#DIV/0!</v>
      </c>
      <c r="M52" s="65">
        <f t="shared" si="10"/>
        <v>0</v>
      </c>
      <c r="N52" s="65">
        <f t="shared" si="11"/>
        <v>0</v>
      </c>
      <c r="O52" s="65">
        <f t="shared" si="12"/>
        <v>0</v>
      </c>
      <c r="P52" s="43" t="e">
        <f t="shared" si="13"/>
        <v>#DIV/0!</v>
      </c>
      <c r="Q52" s="44" t="e">
        <f t="shared" si="14"/>
        <v>#DIV/0!</v>
      </c>
    </row>
    <row r="53" spans="1:17" s="11" customFormat="1" ht="69.75" customHeight="1">
      <c r="A53" s="15" t="s">
        <v>102</v>
      </c>
      <c r="B53" s="32" t="s">
        <v>8</v>
      </c>
      <c r="C53" s="48">
        <v>160158.97</v>
      </c>
      <c r="D53" s="48">
        <v>500560</v>
      </c>
      <c r="E53" s="48">
        <v>441959.77</v>
      </c>
      <c r="F53" s="45">
        <f t="shared" si="18"/>
        <v>88.2930657663417</v>
      </c>
      <c r="G53" s="45">
        <f t="shared" si="19"/>
        <v>275.95068200051486</v>
      </c>
      <c r="H53" s="60"/>
      <c r="I53" s="60"/>
      <c r="J53" s="60"/>
      <c r="K53" s="9" t="e">
        <f t="shared" si="8"/>
        <v>#DIV/0!</v>
      </c>
      <c r="L53" s="9" t="e">
        <f t="shared" si="9"/>
        <v>#DIV/0!</v>
      </c>
      <c r="M53" s="65">
        <f t="shared" si="10"/>
        <v>160158.97</v>
      </c>
      <c r="N53" s="65">
        <f t="shared" si="11"/>
        <v>500560</v>
      </c>
      <c r="O53" s="65">
        <f t="shared" si="12"/>
        <v>441959.77</v>
      </c>
      <c r="P53" s="43">
        <f t="shared" si="13"/>
        <v>88.2930657663417</v>
      </c>
      <c r="Q53" s="44">
        <f t="shared" si="14"/>
        <v>275.95068200051486</v>
      </c>
    </row>
    <row r="54" spans="1:17" s="11" customFormat="1" ht="46.5">
      <c r="A54" s="15" t="s">
        <v>104</v>
      </c>
      <c r="B54" s="32" t="s">
        <v>103</v>
      </c>
      <c r="C54" s="48">
        <v>9171.72</v>
      </c>
      <c r="D54" s="48">
        <v>10594</v>
      </c>
      <c r="E54" s="48">
        <v>9553.72</v>
      </c>
      <c r="F54" s="45">
        <f t="shared" si="18"/>
        <v>90.18047951670756</v>
      </c>
      <c r="G54" s="45">
        <f t="shared" si="19"/>
        <v>104.16497668921423</v>
      </c>
      <c r="H54" s="60"/>
      <c r="I54" s="60"/>
      <c r="J54" s="60"/>
      <c r="K54" s="9" t="e">
        <f t="shared" si="8"/>
        <v>#DIV/0!</v>
      </c>
      <c r="L54" s="9" t="e">
        <f t="shared" si="9"/>
        <v>#DIV/0!</v>
      </c>
      <c r="M54" s="65">
        <f t="shared" si="10"/>
        <v>9171.72</v>
      </c>
      <c r="N54" s="65">
        <f t="shared" si="11"/>
        <v>10594</v>
      </c>
      <c r="O54" s="65">
        <f t="shared" si="12"/>
        <v>9553.72</v>
      </c>
      <c r="P54" s="43">
        <f t="shared" si="13"/>
        <v>90.18047951670756</v>
      </c>
      <c r="Q54" s="44">
        <f t="shared" si="14"/>
        <v>104.16497668921423</v>
      </c>
    </row>
    <row r="55" spans="1:17" s="11" customFormat="1" ht="15">
      <c r="A55" s="15" t="s">
        <v>105</v>
      </c>
      <c r="B55" s="32" t="s">
        <v>106</v>
      </c>
      <c r="C55" s="48"/>
      <c r="D55" s="48">
        <v>300</v>
      </c>
      <c r="E55" s="48"/>
      <c r="F55" s="45">
        <f>E55/D55*100</f>
        <v>0</v>
      </c>
      <c r="G55" s="45" t="e">
        <f>E55/C55*100</f>
        <v>#DIV/0!</v>
      </c>
      <c r="H55" s="60"/>
      <c r="I55" s="60"/>
      <c r="J55" s="60"/>
      <c r="K55" s="9" t="e">
        <f t="shared" si="8"/>
        <v>#DIV/0!</v>
      </c>
      <c r="L55" s="9" t="e">
        <f t="shared" si="9"/>
        <v>#DIV/0!</v>
      </c>
      <c r="M55" s="65">
        <f t="shared" si="10"/>
        <v>0</v>
      </c>
      <c r="N55" s="65">
        <f t="shared" si="11"/>
        <v>300</v>
      </c>
      <c r="O55" s="65">
        <f t="shared" si="12"/>
        <v>0</v>
      </c>
      <c r="P55" s="43">
        <f t="shared" si="13"/>
        <v>0</v>
      </c>
      <c r="Q55" s="44" t="e">
        <f t="shared" si="14"/>
        <v>#DIV/0!</v>
      </c>
    </row>
    <row r="56" spans="1:17" s="11" customFormat="1" ht="62.25">
      <c r="A56" s="15" t="s">
        <v>107</v>
      </c>
      <c r="B56" s="32" t="s">
        <v>9</v>
      </c>
      <c r="C56" s="48"/>
      <c r="D56" s="48">
        <v>9500</v>
      </c>
      <c r="E56" s="48"/>
      <c r="F56" s="45">
        <f>E56/D56*100</f>
        <v>0</v>
      </c>
      <c r="G56" s="45" t="e">
        <f>E56/C56*100</f>
        <v>#DIV/0!</v>
      </c>
      <c r="H56" s="60"/>
      <c r="I56" s="60"/>
      <c r="J56" s="60"/>
      <c r="K56" s="9" t="e">
        <f t="shared" si="8"/>
        <v>#DIV/0!</v>
      </c>
      <c r="L56" s="9" t="e">
        <f t="shared" si="9"/>
        <v>#DIV/0!</v>
      </c>
      <c r="M56" s="65">
        <f t="shared" si="10"/>
        <v>0</v>
      </c>
      <c r="N56" s="65">
        <f t="shared" si="11"/>
        <v>9500</v>
      </c>
      <c r="O56" s="65">
        <f t="shared" si="12"/>
        <v>0</v>
      </c>
      <c r="P56" s="43">
        <f t="shared" si="13"/>
        <v>0</v>
      </c>
      <c r="Q56" s="44" t="e">
        <f t="shared" si="14"/>
        <v>#DIV/0!</v>
      </c>
    </row>
    <row r="57" spans="1:17" s="11" customFormat="1" ht="30.75">
      <c r="A57" s="15" t="s">
        <v>108</v>
      </c>
      <c r="B57" s="32" t="s">
        <v>10</v>
      </c>
      <c r="C57" s="48">
        <v>98900.36</v>
      </c>
      <c r="D57" s="48"/>
      <c r="E57" s="48"/>
      <c r="F57" s="45" t="e">
        <f>E57/D57*100</f>
        <v>#DIV/0!</v>
      </c>
      <c r="G57" s="45">
        <f>E57/C57*100</f>
        <v>0</v>
      </c>
      <c r="H57" s="60"/>
      <c r="I57" s="60"/>
      <c r="J57" s="60"/>
      <c r="K57" s="9" t="e">
        <f t="shared" si="8"/>
        <v>#DIV/0!</v>
      </c>
      <c r="L57" s="9" t="e">
        <f t="shared" si="9"/>
        <v>#DIV/0!</v>
      </c>
      <c r="M57" s="65">
        <f t="shared" si="10"/>
        <v>98900.36</v>
      </c>
      <c r="N57" s="65">
        <f t="shared" si="11"/>
        <v>0</v>
      </c>
      <c r="O57" s="65">
        <f t="shared" si="12"/>
        <v>0</v>
      </c>
      <c r="P57" s="43" t="e">
        <f t="shared" si="13"/>
        <v>#DIV/0!</v>
      </c>
      <c r="Q57" s="44">
        <f t="shared" si="14"/>
        <v>0</v>
      </c>
    </row>
    <row r="58" spans="1:17" s="11" customFormat="1" ht="30.75">
      <c r="A58" s="15" t="s">
        <v>11</v>
      </c>
      <c r="B58" s="32" t="s">
        <v>12</v>
      </c>
      <c r="C58" s="60">
        <v>530862.21</v>
      </c>
      <c r="D58" s="60">
        <v>715660</v>
      </c>
      <c r="E58" s="60">
        <v>559913.93</v>
      </c>
      <c r="F58" s="45">
        <f>E58/D58*100</f>
        <v>78.23742140122405</v>
      </c>
      <c r="G58" s="45">
        <f>E58/C58*100</f>
        <v>105.47255379131246</v>
      </c>
      <c r="H58" s="60"/>
      <c r="I58" s="60"/>
      <c r="J58" s="60"/>
      <c r="K58" s="9" t="e">
        <f t="shared" si="8"/>
        <v>#DIV/0!</v>
      </c>
      <c r="L58" s="9" t="e">
        <f t="shared" si="9"/>
        <v>#DIV/0!</v>
      </c>
      <c r="M58" s="65">
        <f t="shared" si="10"/>
        <v>530862.21</v>
      </c>
      <c r="N58" s="65">
        <f t="shared" si="11"/>
        <v>715660</v>
      </c>
      <c r="O58" s="65">
        <f t="shared" si="12"/>
        <v>559913.93</v>
      </c>
      <c r="P58" s="43">
        <f t="shared" si="13"/>
        <v>78.23742140122405</v>
      </c>
      <c r="Q58" s="44">
        <f t="shared" si="14"/>
        <v>105.47255379131246</v>
      </c>
    </row>
    <row r="59" spans="1:17" s="11" customFormat="1" ht="15">
      <c r="A59" s="15" t="s">
        <v>40</v>
      </c>
      <c r="B59" s="32">
        <v>3242</v>
      </c>
      <c r="C59" s="60">
        <v>73000</v>
      </c>
      <c r="D59" s="60">
        <v>138300</v>
      </c>
      <c r="E59" s="60">
        <v>70335</v>
      </c>
      <c r="F59" s="45">
        <f t="shared" si="18"/>
        <v>50.856832971800436</v>
      </c>
      <c r="G59" s="45">
        <f t="shared" si="19"/>
        <v>96.34931506849314</v>
      </c>
      <c r="H59" s="60">
        <v>3977</v>
      </c>
      <c r="I59" s="60">
        <v>10566.29</v>
      </c>
      <c r="J59" s="60">
        <v>42265.16</v>
      </c>
      <c r="K59" s="9">
        <f t="shared" si="8"/>
        <v>400</v>
      </c>
      <c r="L59" s="9">
        <f t="shared" si="9"/>
        <v>1062.739753583103</v>
      </c>
      <c r="M59" s="65">
        <f t="shared" si="10"/>
        <v>76977</v>
      </c>
      <c r="N59" s="65">
        <f t="shared" si="11"/>
        <v>148866.29</v>
      </c>
      <c r="O59" s="65">
        <f t="shared" si="12"/>
        <v>112600.16</v>
      </c>
      <c r="P59" s="43">
        <f t="shared" si="13"/>
        <v>75.63845380979132</v>
      </c>
      <c r="Q59" s="44">
        <f t="shared" si="14"/>
        <v>146.277667355184</v>
      </c>
    </row>
    <row r="60" spans="1:17" s="35" customFormat="1" ht="15">
      <c r="A60" s="18" t="s">
        <v>41</v>
      </c>
      <c r="B60" s="34" t="s">
        <v>5</v>
      </c>
      <c r="C60" s="59">
        <f>SUM(C61:C64)</f>
        <v>2024259.7300000002</v>
      </c>
      <c r="D60" s="59">
        <f>SUM(D61:D64)</f>
        <v>4183908</v>
      </c>
      <c r="E60" s="59">
        <f>SUM(E61:E64)</f>
        <v>2761458.14</v>
      </c>
      <c r="F60" s="43">
        <f aca="true" t="shared" si="20" ref="F60:F74">E60/D60*100</f>
        <v>66.00188484068006</v>
      </c>
      <c r="G60" s="43">
        <f aca="true" t="shared" si="21" ref="G60:G74">E60/C60*100</f>
        <v>136.41817297822746</v>
      </c>
      <c r="H60" s="59">
        <f>SUM(H61:H64)</f>
        <v>174771</v>
      </c>
      <c r="I60" s="59">
        <f>SUM(I61:I64)</f>
        <v>1150.87</v>
      </c>
      <c r="J60" s="59">
        <f>SUM(J61:J64)</f>
        <v>3027.24</v>
      </c>
      <c r="K60" s="42">
        <f t="shared" si="8"/>
        <v>263.03926594663164</v>
      </c>
      <c r="L60" s="42">
        <f t="shared" si="9"/>
        <v>1.7321180287347442</v>
      </c>
      <c r="M60" s="65">
        <f t="shared" si="10"/>
        <v>2199030.7300000004</v>
      </c>
      <c r="N60" s="65">
        <f t="shared" si="11"/>
        <v>4185058.87</v>
      </c>
      <c r="O60" s="65">
        <f t="shared" si="12"/>
        <v>2764485.3800000004</v>
      </c>
      <c r="P60" s="43">
        <f t="shared" si="13"/>
        <v>66.05606912286996</v>
      </c>
      <c r="Q60" s="44">
        <f t="shared" si="14"/>
        <v>125.71381301251756</v>
      </c>
    </row>
    <row r="61" spans="1:17" s="1" customFormat="1" ht="15">
      <c r="A61" s="16" t="s">
        <v>113</v>
      </c>
      <c r="B61" s="30" t="s">
        <v>109</v>
      </c>
      <c r="C61" s="62">
        <v>1153562.08</v>
      </c>
      <c r="D61" s="62">
        <v>2153605</v>
      </c>
      <c r="E61" s="62">
        <v>1425696.61</v>
      </c>
      <c r="F61" s="45">
        <f t="shared" si="20"/>
        <v>66.20046898108056</v>
      </c>
      <c r="G61" s="45">
        <f t="shared" si="21"/>
        <v>123.590800592197</v>
      </c>
      <c r="H61" s="62">
        <v>164771</v>
      </c>
      <c r="I61" s="62">
        <v>1050.87</v>
      </c>
      <c r="J61" s="62">
        <v>2627.24</v>
      </c>
      <c r="K61" s="9">
        <f t="shared" si="8"/>
        <v>250.0061853511852</v>
      </c>
      <c r="L61" s="9">
        <f t="shared" si="9"/>
        <v>1.5944796110966126</v>
      </c>
      <c r="M61" s="65">
        <f t="shared" si="10"/>
        <v>1318333.08</v>
      </c>
      <c r="N61" s="65">
        <f t="shared" si="11"/>
        <v>2154655.87</v>
      </c>
      <c r="O61" s="65">
        <f t="shared" si="12"/>
        <v>1428323.85</v>
      </c>
      <c r="P61" s="43">
        <f t="shared" si="13"/>
        <v>66.29011481077023</v>
      </c>
      <c r="Q61" s="44">
        <f t="shared" si="14"/>
        <v>108.34316999767614</v>
      </c>
    </row>
    <row r="62" spans="1:17" s="1" customFormat="1" ht="15">
      <c r="A62" s="16" t="s">
        <v>114</v>
      </c>
      <c r="B62" s="30" t="s">
        <v>110</v>
      </c>
      <c r="C62" s="62">
        <v>126399.06</v>
      </c>
      <c r="D62" s="62">
        <v>277845</v>
      </c>
      <c r="E62" s="62">
        <v>163529.26</v>
      </c>
      <c r="F62" s="45">
        <f t="shared" si="20"/>
        <v>58.85629037772859</v>
      </c>
      <c r="G62" s="45">
        <f t="shared" si="21"/>
        <v>129.37537668397218</v>
      </c>
      <c r="H62" s="62"/>
      <c r="I62" s="62"/>
      <c r="J62" s="62"/>
      <c r="K62" s="9" t="e">
        <f t="shared" si="8"/>
        <v>#DIV/0!</v>
      </c>
      <c r="L62" s="9" t="e">
        <f t="shared" si="9"/>
        <v>#DIV/0!</v>
      </c>
      <c r="M62" s="65">
        <f t="shared" si="10"/>
        <v>126399.06</v>
      </c>
      <c r="N62" s="65">
        <f t="shared" si="11"/>
        <v>277845</v>
      </c>
      <c r="O62" s="65">
        <f t="shared" si="12"/>
        <v>163529.26</v>
      </c>
      <c r="P62" s="43">
        <f t="shared" si="13"/>
        <v>58.85629037772859</v>
      </c>
      <c r="Q62" s="44">
        <f t="shared" si="14"/>
        <v>129.37537668397218</v>
      </c>
    </row>
    <row r="63" spans="1:17" s="1" customFormat="1" ht="30.75">
      <c r="A63" s="16" t="s">
        <v>115</v>
      </c>
      <c r="B63" s="30" t="s">
        <v>111</v>
      </c>
      <c r="C63" s="62">
        <v>200578.14</v>
      </c>
      <c r="D63" s="62">
        <v>833171</v>
      </c>
      <c r="E63" s="62">
        <v>458971.4</v>
      </c>
      <c r="F63" s="45">
        <f t="shared" si="20"/>
        <v>55.08729900584635</v>
      </c>
      <c r="G63" s="45">
        <f t="shared" si="21"/>
        <v>228.82423777586132</v>
      </c>
      <c r="H63" s="62"/>
      <c r="I63" s="62">
        <v>100</v>
      </c>
      <c r="J63" s="62">
        <v>400</v>
      </c>
      <c r="K63" s="9">
        <f t="shared" si="8"/>
        <v>400</v>
      </c>
      <c r="L63" s="9" t="e">
        <f t="shared" si="9"/>
        <v>#DIV/0!</v>
      </c>
      <c r="M63" s="65">
        <f t="shared" si="10"/>
        <v>200578.14</v>
      </c>
      <c r="N63" s="65">
        <f t="shared" si="11"/>
        <v>833271</v>
      </c>
      <c r="O63" s="65">
        <f t="shared" si="12"/>
        <v>459371.4</v>
      </c>
      <c r="P63" s="43">
        <f t="shared" si="13"/>
        <v>55.128691626133644</v>
      </c>
      <c r="Q63" s="44">
        <f t="shared" si="14"/>
        <v>229.0236613022735</v>
      </c>
    </row>
    <row r="64" spans="1:17" s="1" customFormat="1" ht="30.75">
      <c r="A64" s="16" t="s">
        <v>116</v>
      </c>
      <c r="B64" s="30" t="s">
        <v>112</v>
      </c>
      <c r="C64" s="62">
        <v>543720.45</v>
      </c>
      <c r="D64" s="62">
        <v>919287</v>
      </c>
      <c r="E64" s="62">
        <v>713260.87</v>
      </c>
      <c r="F64" s="45">
        <f t="shared" si="20"/>
        <v>77.58848651182927</v>
      </c>
      <c r="G64" s="45">
        <f t="shared" si="21"/>
        <v>131.18154191184092</v>
      </c>
      <c r="H64" s="62">
        <v>10000</v>
      </c>
      <c r="I64" s="62"/>
      <c r="J64" s="62"/>
      <c r="K64" s="9" t="e">
        <f t="shared" si="8"/>
        <v>#DIV/0!</v>
      </c>
      <c r="L64" s="9">
        <f t="shared" si="9"/>
        <v>0</v>
      </c>
      <c r="M64" s="65">
        <f t="shared" si="10"/>
        <v>553720.45</v>
      </c>
      <c r="N64" s="65">
        <f t="shared" si="11"/>
        <v>919287</v>
      </c>
      <c r="O64" s="65">
        <f t="shared" si="12"/>
        <v>713260.87</v>
      </c>
      <c r="P64" s="43">
        <f t="shared" si="13"/>
        <v>77.58848651182927</v>
      </c>
      <c r="Q64" s="44">
        <f t="shared" si="14"/>
        <v>128.81244859206484</v>
      </c>
    </row>
    <row r="65" spans="1:17" s="35" customFormat="1" ht="15">
      <c r="A65" s="18" t="s">
        <v>42</v>
      </c>
      <c r="B65" s="34">
        <v>5000</v>
      </c>
      <c r="C65" s="59">
        <f>SUM(C66:C70)</f>
        <v>1439403.2</v>
      </c>
      <c r="D65" s="59">
        <f>SUM(D66:D70)</f>
        <v>3564868</v>
      </c>
      <c r="E65" s="59">
        <f>SUM(E66:E70)</f>
        <v>2135545.5</v>
      </c>
      <c r="F65" s="43">
        <f t="shared" si="20"/>
        <v>59.9053176723514</v>
      </c>
      <c r="G65" s="43">
        <f t="shared" si="21"/>
        <v>148.36325916185265</v>
      </c>
      <c r="H65" s="59">
        <f>SUM(H66:H70)</f>
        <v>60.95</v>
      </c>
      <c r="I65" s="59">
        <f>SUM(I66:I70)</f>
        <v>7824.16</v>
      </c>
      <c r="J65" s="59">
        <f>SUM(J66:J70)</f>
        <v>23408.03</v>
      </c>
      <c r="K65" s="42">
        <f t="shared" si="8"/>
        <v>299.17626940144373</v>
      </c>
      <c r="L65" s="42">
        <f t="shared" si="9"/>
        <v>38405.299425758814</v>
      </c>
      <c r="M65" s="65">
        <f t="shared" si="10"/>
        <v>1439464.15</v>
      </c>
      <c r="N65" s="65">
        <f t="shared" si="11"/>
        <v>3572692.16</v>
      </c>
      <c r="O65" s="65">
        <f t="shared" si="12"/>
        <v>2158953.53</v>
      </c>
      <c r="P65" s="43">
        <f t="shared" si="13"/>
        <v>60.42931865699842</v>
      </c>
      <c r="Q65" s="44">
        <f t="shared" si="14"/>
        <v>149.98313990661038</v>
      </c>
    </row>
    <row r="66" spans="1:17" s="11" customFormat="1" ht="30.75">
      <c r="A66" s="15" t="s">
        <v>117</v>
      </c>
      <c r="B66" s="32" t="s">
        <v>118</v>
      </c>
      <c r="C66" s="60">
        <v>3300</v>
      </c>
      <c r="D66" s="60">
        <v>24750</v>
      </c>
      <c r="E66" s="60">
        <v>1805</v>
      </c>
      <c r="F66" s="45">
        <f t="shared" si="20"/>
        <v>7.292929292929292</v>
      </c>
      <c r="G66" s="45">
        <f t="shared" si="21"/>
        <v>54.6969696969697</v>
      </c>
      <c r="H66" s="60"/>
      <c r="I66" s="60"/>
      <c r="J66" s="60"/>
      <c r="K66" s="9" t="e">
        <f t="shared" si="8"/>
        <v>#DIV/0!</v>
      </c>
      <c r="L66" s="9" t="e">
        <f t="shared" si="9"/>
        <v>#DIV/0!</v>
      </c>
      <c r="M66" s="65">
        <f t="shared" si="10"/>
        <v>3300</v>
      </c>
      <c r="N66" s="65">
        <f t="shared" si="11"/>
        <v>24750</v>
      </c>
      <c r="O66" s="65">
        <f t="shared" si="12"/>
        <v>1805</v>
      </c>
      <c r="P66" s="43">
        <f t="shared" si="13"/>
        <v>7.292929292929292</v>
      </c>
      <c r="Q66" s="44">
        <f t="shared" si="14"/>
        <v>54.6969696969697</v>
      </c>
    </row>
    <row r="67" spans="1:17" s="11" customFormat="1" ht="30.75">
      <c r="A67" s="15" t="s">
        <v>120</v>
      </c>
      <c r="B67" s="32" t="s">
        <v>119</v>
      </c>
      <c r="C67" s="60"/>
      <c r="D67" s="60">
        <v>14255</v>
      </c>
      <c r="E67" s="60">
        <v>1800</v>
      </c>
      <c r="F67" s="45">
        <f t="shared" si="20"/>
        <v>12.627148368993335</v>
      </c>
      <c r="G67" s="45" t="e">
        <f t="shared" si="21"/>
        <v>#DIV/0!</v>
      </c>
      <c r="H67" s="60"/>
      <c r="I67" s="60"/>
      <c r="J67" s="60"/>
      <c r="K67" s="9" t="e">
        <f aca="true" t="shared" si="22" ref="K67:K74">J67/I67*100</f>
        <v>#DIV/0!</v>
      </c>
      <c r="L67" s="9" t="e">
        <f aca="true" t="shared" si="23" ref="L67:L74">J67/H67*100</f>
        <v>#DIV/0!</v>
      </c>
      <c r="M67" s="65">
        <f aca="true" t="shared" si="24" ref="M67:M74">H67+C67</f>
        <v>0</v>
      </c>
      <c r="N67" s="65">
        <f aca="true" t="shared" si="25" ref="N67:N74">I67+D67</f>
        <v>14255</v>
      </c>
      <c r="O67" s="65">
        <f aca="true" t="shared" si="26" ref="O67:O74">J67+E67</f>
        <v>1800</v>
      </c>
      <c r="P67" s="43">
        <f aca="true" t="shared" si="27" ref="P67:P74">O67/N67*100</f>
        <v>12.627148368993335</v>
      </c>
      <c r="Q67" s="44" t="e">
        <f aca="true" t="shared" si="28" ref="Q67:Q74">O67/M67*100</f>
        <v>#DIV/0!</v>
      </c>
    </row>
    <row r="68" spans="1:17" s="11" customFormat="1" ht="30.75">
      <c r="A68" s="15" t="s">
        <v>43</v>
      </c>
      <c r="B68" s="32">
        <v>5031</v>
      </c>
      <c r="C68" s="60">
        <v>1080207.48</v>
      </c>
      <c r="D68" s="60">
        <v>2394739</v>
      </c>
      <c r="E68" s="60">
        <v>1524266</v>
      </c>
      <c r="F68" s="45">
        <f t="shared" si="20"/>
        <v>63.65061077637271</v>
      </c>
      <c r="G68" s="45">
        <f t="shared" si="21"/>
        <v>141.10863220462056</v>
      </c>
      <c r="H68" s="60">
        <v>60.95</v>
      </c>
      <c r="I68" s="60">
        <v>7824.16</v>
      </c>
      <c r="J68" s="60">
        <v>23408.03</v>
      </c>
      <c r="K68" s="9">
        <f t="shared" si="22"/>
        <v>299.17626940144373</v>
      </c>
      <c r="L68" s="9">
        <f t="shared" si="23"/>
        <v>38405.299425758814</v>
      </c>
      <c r="M68" s="65">
        <f t="shared" si="24"/>
        <v>1080268.43</v>
      </c>
      <c r="N68" s="65">
        <f t="shared" si="25"/>
        <v>2402563.16</v>
      </c>
      <c r="O68" s="65">
        <f t="shared" si="26"/>
        <v>1547674.03</v>
      </c>
      <c r="P68" s="43">
        <f t="shared" si="27"/>
        <v>64.41762097109654</v>
      </c>
      <c r="Q68" s="44">
        <f t="shared" si="28"/>
        <v>143.2675423089056</v>
      </c>
    </row>
    <row r="69" spans="1:17" s="11" customFormat="1" ht="15">
      <c r="A69" s="15" t="s">
        <v>123</v>
      </c>
      <c r="B69" s="32" t="s">
        <v>121</v>
      </c>
      <c r="C69" s="60">
        <v>320095.72</v>
      </c>
      <c r="D69" s="60">
        <v>1026850</v>
      </c>
      <c r="E69" s="60">
        <v>539042.84</v>
      </c>
      <c r="F69" s="45">
        <f t="shared" si="20"/>
        <v>52.49479865608414</v>
      </c>
      <c r="G69" s="45">
        <f t="shared" si="21"/>
        <v>168.40051469604157</v>
      </c>
      <c r="H69" s="60"/>
      <c r="I69" s="60"/>
      <c r="J69" s="60"/>
      <c r="K69" s="9" t="e">
        <f t="shared" si="22"/>
        <v>#DIV/0!</v>
      </c>
      <c r="L69" s="9" t="e">
        <f t="shared" si="23"/>
        <v>#DIV/0!</v>
      </c>
      <c r="M69" s="65">
        <f t="shared" si="24"/>
        <v>320095.72</v>
      </c>
      <c r="N69" s="65">
        <f t="shared" si="25"/>
        <v>1026850</v>
      </c>
      <c r="O69" s="65">
        <f t="shared" si="26"/>
        <v>539042.84</v>
      </c>
      <c r="P69" s="43">
        <f t="shared" si="27"/>
        <v>52.49479865608414</v>
      </c>
      <c r="Q69" s="44">
        <f t="shared" si="28"/>
        <v>168.40051469604157</v>
      </c>
    </row>
    <row r="70" spans="1:17" s="11" customFormat="1" ht="46.5">
      <c r="A70" s="15" t="s">
        <v>124</v>
      </c>
      <c r="B70" s="32" t="s">
        <v>122</v>
      </c>
      <c r="C70" s="60">
        <v>35800</v>
      </c>
      <c r="D70" s="60">
        <v>104274</v>
      </c>
      <c r="E70" s="60">
        <v>68631.66</v>
      </c>
      <c r="F70" s="45">
        <f t="shared" si="20"/>
        <v>65.8185741412049</v>
      </c>
      <c r="G70" s="45">
        <f t="shared" si="21"/>
        <v>191.70854748603352</v>
      </c>
      <c r="H70" s="60"/>
      <c r="I70" s="60"/>
      <c r="J70" s="60"/>
      <c r="K70" s="9" t="e">
        <f t="shared" si="22"/>
        <v>#DIV/0!</v>
      </c>
      <c r="L70" s="9" t="e">
        <f t="shared" si="23"/>
        <v>#DIV/0!</v>
      </c>
      <c r="M70" s="65">
        <f t="shared" si="24"/>
        <v>35800</v>
      </c>
      <c r="N70" s="65">
        <f t="shared" si="25"/>
        <v>104274</v>
      </c>
      <c r="O70" s="65">
        <f t="shared" si="26"/>
        <v>68631.66</v>
      </c>
      <c r="P70" s="43">
        <f t="shared" si="27"/>
        <v>65.8185741412049</v>
      </c>
      <c r="Q70" s="44">
        <f t="shared" si="28"/>
        <v>191.70854748603352</v>
      </c>
    </row>
    <row r="71" spans="1:17" s="35" customFormat="1" ht="15">
      <c r="A71" s="18" t="s">
        <v>44</v>
      </c>
      <c r="B71" s="34" t="s">
        <v>6</v>
      </c>
      <c r="C71" s="59">
        <f>SUM(C72:C75)</f>
        <v>3611936.84</v>
      </c>
      <c r="D71" s="59">
        <f>SUM(D72:D75)</f>
        <v>5914374</v>
      </c>
      <c r="E71" s="59">
        <f>SUM(E72:E75)</f>
        <v>4129772.17</v>
      </c>
      <c r="F71" s="43">
        <f t="shared" si="20"/>
        <v>69.82602334583507</v>
      </c>
      <c r="G71" s="43">
        <f t="shared" si="21"/>
        <v>114.33677699635523</v>
      </c>
      <c r="H71" s="59">
        <f>SUM(H72:H75)</f>
        <v>0</v>
      </c>
      <c r="I71" s="59">
        <f>SUM(I72:I75)</f>
        <v>199481</v>
      </c>
      <c r="J71" s="59">
        <f>SUM(J72:J75)</f>
        <v>0</v>
      </c>
      <c r="K71" s="42">
        <f t="shared" si="22"/>
        <v>0</v>
      </c>
      <c r="L71" s="42" t="e">
        <f t="shared" si="23"/>
        <v>#DIV/0!</v>
      </c>
      <c r="M71" s="65">
        <f t="shared" si="24"/>
        <v>3611936.84</v>
      </c>
      <c r="N71" s="65">
        <f t="shared" si="25"/>
        <v>6113855</v>
      </c>
      <c r="O71" s="65">
        <f t="shared" si="26"/>
        <v>4129772.17</v>
      </c>
      <c r="P71" s="43">
        <f t="shared" si="27"/>
        <v>67.54776110980714</v>
      </c>
      <c r="Q71" s="44">
        <f t="shared" si="28"/>
        <v>114.33677699635523</v>
      </c>
    </row>
    <row r="72" spans="1:17" s="11" customFormat="1" ht="30.75">
      <c r="A72" s="15" t="s">
        <v>45</v>
      </c>
      <c r="B72" s="32">
        <v>6012</v>
      </c>
      <c r="C72" s="60"/>
      <c r="D72" s="60">
        <v>9287</v>
      </c>
      <c r="E72" s="60"/>
      <c r="F72" s="45">
        <f t="shared" si="20"/>
        <v>0</v>
      </c>
      <c r="G72" s="45" t="e">
        <f t="shared" si="21"/>
        <v>#DIV/0!</v>
      </c>
      <c r="H72" s="60"/>
      <c r="I72" s="60"/>
      <c r="J72" s="60"/>
      <c r="K72" s="9" t="e">
        <f t="shared" si="22"/>
        <v>#DIV/0!</v>
      </c>
      <c r="L72" s="9" t="e">
        <f t="shared" si="23"/>
        <v>#DIV/0!</v>
      </c>
      <c r="M72" s="65">
        <f t="shared" si="24"/>
        <v>0</v>
      </c>
      <c r="N72" s="65">
        <f t="shared" si="25"/>
        <v>9287</v>
      </c>
      <c r="O72" s="65">
        <f t="shared" si="26"/>
        <v>0</v>
      </c>
      <c r="P72" s="43">
        <f t="shared" si="27"/>
        <v>0</v>
      </c>
      <c r="Q72" s="44" t="e">
        <f t="shared" si="28"/>
        <v>#DIV/0!</v>
      </c>
    </row>
    <row r="73" spans="1:17" s="11" customFormat="1" ht="46.5">
      <c r="A73" s="15" t="s">
        <v>126</v>
      </c>
      <c r="B73" s="32" t="s">
        <v>125</v>
      </c>
      <c r="C73" s="60">
        <v>3471686.52</v>
      </c>
      <c r="D73" s="60">
        <v>5438087</v>
      </c>
      <c r="E73" s="60">
        <v>3971400.17</v>
      </c>
      <c r="F73" s="45">
        <f t="shared" si="20"/>
        <v>73.0293606924641</v>
      </c>
      <c r="G73" s="45">
        <f t="shared" si="21"/>
        <v>114.39397385452878</v>
      </c>
      <c r="H73" s="60"/>
      <c r="I73" s="60">
        <v>199481</v>
      </c>
      <c r="J73" s="60"/>
      <c r="K73" s="9">
        <f t="shared" si="22"/>
        <v>0</v>
      </c>
      <c r="L73" s="9" t="e">
        <f t="shared" si="23"/>
        <v>#DIV/0!</v>
      </c>
      <c r="M73" s="65">
        <f t="shared" si="24"/>
        <v>3471686.52</v>
      </c>
      <c r="N73" s="65">
        <f t="shared" si="25"/>
        <v>5637568</v>
      </c>
      <c r="O73" s="65">
        <f t="shared" si="26"/>
        <v>3971400.17</v>
      </c>
      <c r="P73" s="43">
        <f t="shared" si="27"/>
        <v>70.44527303262683</v>
      </c>
      <c r="Q73" s="44">
        <f t="shared" si="28"/>
        <v>114.39397385452878</v>
      </c>
    </row>
    <row r="74" spans="1:17" s="11" customFormat="1" ht="15">
      <c r="A74" s="15" t="s">
        <v>46</v>
      </c>
      <c r="B74" s="32">
        <v>6030</v>
      </c>
      <c r="C74" s="60">
        <v>137450.32</v>
      </c>
      <c r="D74" s="60">
        <v>447000</v>
      </c>
      <c r="E74" s="60">
        <v>158372</v>
      </c>
      <c r="F74" s="45">
        <f t="shared" si="20"/>
        <v>35.42997762863534</v>
      </c>
      <c r="G74" s="45">
        <f t="shared" si="21"/>
        <v>115.22126685481706</v>
      </c>
      <c r="H74" s="60"/>
      <c r="I74" s="60"/>
      <c r="J74" s="60"/>
      <c r="K74" s="9" t="e">
        <f t="shared" si="22"/>
        <v>#DIV/0!</v>
      </c>
      <c r="L74" s="9" t="e">
        <f t="shared" si="23"/>
        <v>#DIV/0!</v>
      </c>
      <c r="M74" s="65">
        <f t="shared" si="24"/>
        <v>137450.32</v>
      </c>
      <c r="N74" s="65">
        <f t="shared" si="25"/>
        <v>447000</v>
      </c>
      <c r="O74" s="65">
        <f t="shared" si="26"/>
        <v>158372</v>
      </c>
      <c r="P74" s="43">
        <f t="shared" si="27"/>
        <v>35.42997762863534</v>
      </c>
      <c r="Q74" s="44">
        <f t="shared" si="28"/>
        <v>115.22126685481706</v>
      </c>
    </row>
    <row r="75" spans="1:17" s="11" customFormat="1" ht="30.75">
      <c r="A75" s="15" t="s">
        <v>128</v>
      </c>
      <c r="B75" s="32" t="s">
        <v>127</v>
      </c>
      <c r="C75" s="60">
        <v>2800</v>
      </c>
      <c r="D75" s="60">
        <v>20000</v>
      </c>
      <c r="E75" s="60"/>
      <c r="F75" s="45">
        <f aca="true" t="shared" si="29" ref="F75:F85">E75/D75*100</f>
        <v>0</v>
      </c>
      <c r="G75" s="45">
        <f aca="true" t="shared" si="30" ref="G75:G85">E75/C75*100</f>
        <v>0</v>
      </c>
      <c r="H75" s="60"/>
      <c r="I75" s="60"/>
      <c r="J75" s="60"/>
      <c r="K75" s="9" t="e">
        <f aca="true" t="shared" si="31" ref="K75:K91">J75/I75*100</f>
        <v>#DIV/0!</v>
      </c>
      <c r="L75" s="9" t="e">
        <f aca="true" t="shared" si="32" ref="L75:L91">J75/H75*100</f>
        <v>#DIV/0!</v>
      </c>
      <c r="M75" s="65">
        <f aca="true" t="shared" si="33" ref="M75:M91">H75+C75</f>
        <v>2800</v>
      </c>
      <c r="N75" s="65">
        <f aca="true" t="shared" si="34" ref="N75:N91">I75+D75</f>
        <v>20000</v>
      </c>
      <c r="O75" s="65">
        <f aca="true" t="shared" si="35" ref="O75:O91">J75+E75</f>
        <v>0</v>
      </c>
      <c r="P75" s="43">
        <f aca="true" t="shared" si="36" ref="P75:P91">O75/N75*100</f>
        <v>0</v>
      </c>
      <c r="Q75" s="44">
        <f aca="true" t="shared" si="37" ref="Q75:Q91">O75/M75*100</f>
        <v>0</v>
      </c>
    </row>
    <row r="76" spans="1:17" s="35" customFormat="1" ht="15">
      <c r="A76" s="18" t="s">
        <v>48</v>
      </c>
      <c r="B76" s="34">
        <v>7000</v>
      </c>
      <c r="C76" s="58">
        <f>SUM(C77:C86)</f>
        <v>462313.06</v>
      </c>
      <c r="D76" s="58">
        <f>SUM(D77:D86)</f>
        <v>964921</v>
      </c>
      <c r="E76" s="58">
        <f>SUM(E77:E86)</f>
        <v>525896.9199999999</v>
      </c>
      <c r="F76" s="43">
        <f t="shared" si="29"/>
        <v>54.50155194052155</v>
      </c>
      <c r="G76" s="43">
        <f t="shared" si="30"/>
        <v>113.75342067991761</v>
      </c>
      <c r="H76" s="58">
        <f>SUM(H77:H86)</f>
        <v>687015.59</v>
      </c>
      <c r="I76" s="58">
        <f>SUM(I77:I86)</f>
        <v>1770592</v>
      </c>
      <c r="J76" s="58">
        <f>SUM(J77:J86)</f>
        <v>92861.4</v>
      </c>
      <c r="K76" s="42">
        <f t="shared" si="31"/>
        <v>5.244652635954528</v>
      </c>
      <c r="L76" s="42">
        <f t="shared" si="32"/>
        <v>13.516636500199361</v>
      </c>
      <c r="M76" s="65">
        <f t="shared" si="33"/>
        <v>1149328.65</v>
      </c>
      <c r="N76" s="65">
        <f t="shared" si="34"/>
        <v>2735513</v>
      </c>
      <c r="O76" s="65">
        <f t="shared" si="35"/>
        <v>618758.32</v>
      </c>
      <c r="P76" s="43">
        <f t="shared" si="36"/>
        <v>22.619461870588804</v>
      </c>
      <c r="Q76" s="44">
        <f t="shared" si="37"/>
        <v>53.836500116829065</v>
      </c>
    </row>
    <row r="77" spans="1:17" s="11" customFormat="1" ht="15">
      <c r="A77" s="16" t="s">
        <v>150</v>
      </c>
      <c r="B77" s="30" t="s">
        <v>144</v>
      </c>
      <c r="C77" s="60"/>
      <c r="D77" s="60"/>
      <c r="E77" s="60"/>
      <c r="F77" s="45" t="e">
        <f aca="true" t="shared" si="38" ref="F77:F82">E77/D77*100</f>
        <v>#DIV/0!</v>
      </c>
      <c r="G77" s="45" t="e">
        <f aca="true" t="shared" si="39" ref="G77:G82">E77/C77*100</f>
        <v>#DIV/0!</v>
      </c>
      <c r="H77" s="60">
        <v>183842.4</v>
      </c>
      <c r="I77" s="60">
        <v>900000</v>
      </c>
      <c r="J77" s="60"/>
      <c r="K77" s="9">
        <f aca="true" t="shared" si="40" ref="K77:K82">J77/I77*100</f>
        <v>0</v>
      </c>
      <c r="L77" s="9">
        <f aca="true" t="shared" si="41" ref="L77:L82">J77/H77*100</f>
        <v>0</v>
      </c>
      <c r="M77" s="65">
        <f aca="true" t="shared" si="42" ref="M77:M82">H77+C77</f>
        <v>183842.4</v>
      </c>
      <c r="N77" s="65">
        <f aca="true" t="shared" si="43" ref="N77:N82">I77+D77</f>
        <v>900000</v>
      </c>
      <c r="O77" s="65">
        <f aca="true" t="shared" si="44" ref="O77:O82">J77+E77</f>
        <v>0</v>
      </c>
      <c r="P77" s="43">
        <f aca="true" t="shared" si="45" ref="P77:P82">O77/N77*100</f>
        <v>0</v>
      </c>
      <c r="Q77" s="44">
        <f aca="true" t="shared" si="46" ref="Q77:Q82">O77/M77*100</f>
        <v>0</v>
      </c>
    </row>
    <row r="78" spans="1:17" s="11" customFormat="1" ht="15">
      <c r="A78" s="16" t="s">
        <v>151</v>
      </c>
      <c r="B78" s="30" t="s">
        <v>145</v>
      </c>
      <c r="C78" s="60"/>
      <c r="D78" s="60"/>
      <c r="E78" s="60"/>
      <c r="F78" s="45" t="e">
        <f t="shared" si="38"/>
        <v>#DIV/0!</v>
      </c>
      <c r="G78" s="45" t="e">
        <f t="shared" si="39"/>
        <v>#DIV/0!</v>
      </c>
      <c r="H78" s="60"/>
      <c r="I78" s="60">
        <v>429644</v>
      </c>
      <c r="J78" s="60">
        <v>92861.4</v>
      </c>
      <c r="K78" s="9">
        <f t="shared" si="40"/>
        <v>21.613568442710708</v>
      </c>
      <c r="L78" s="9" t="e">
        <f t="shared" si="41"/>
        <v>#DIV/0!</v>
      </c>
      <c r="M78" s="65">
        <f t="shared" si="42"/>
        <v>0</v>
      </c>
      <c r="N78" s="65">
        <f t="shared" si="43"/>
        <v>429644</v>
      </c>
      <c r="O78" s="65">
        <f t="shared" si="44"/>
        <v>92861.4</v>
      </c>
      <c r="P78" s="43">
        <f t="shared" si="45"/>
        <v>21.613568442710708</v>
      </c>
      <c r="Q78" s="44" t="e">
        <f t="shared" si="46"/>
        <v>#DIV/0!</v>
      </c>
    </row>
    <row r="79" spans="1:17" s="11" customFormat="1" ht="15">
      <c r="A79" s="16" t="s">
        <v>152</v>
      </c>
      <c r="B79" s="30" t="s">
        <v>146</v>
      </c>
      <c r="C79" s="60"/>
      <c r="D79" s="60"/>
      <c r="E79" s="60"/>
      <c r="F79" s="45" t="e">
        <f t="shared" si="38"/>
        <v>#DIV/0!</v>
      </c>
      <c r="G79" s="45" t="e">
        <f t="shared" si="39"/>
        <v>#DIV/0!</v>
      </c>
      <c r="H79" s="60"/>
      <c r="I79" s="60"/>
      <c r="J79" s="60"/>
      <c r="K79" s="9" t="e">
        <f t="shared" si="40"/>
        <v>#DIV/0!</v>
      </c>
      <c r="L79" s="9" t="e">
        <f t="shared" si="41"/>
        <v>#DIV/0!</v>
      </c>
      <c r="M79" s="65">
        <f t="shared" si="42"/>
        <v>0</v>
      </c>
      <c r="N79" s="65">
        <f t="shared" si="43"/>
        <v>0</v>
      </c>
      <c r="O79" s="65">
        <f t="shared" si="44"/>
        <v>0</v>
      </c>
      <c r="P79" s="43" t="e">
        <f t="shared" si="45"/>
        <v>#DIV/0!</v>
      </c>
      <c r="Q79" s="44" t="e">
        <f t="shared" si="46"/>
        <v>#DIV/0!</v>
      </c>
    </row>
    <row r="80" spans="1:17" s="11" customFormat="1" ht="15">
      <c r="A80" s="16" t="s">
        <v>153</v>
      </c>
      <c r="B80" s="30" t="s">
        <v>147</v>
      </c>
      <c r="C80" s="60"/>
      <c r="D80" s="60"/>
      <c r="E80" s="60"/>
      <c r="F80" s="45" t="e">
        <f t="shared" si="38"/>
        <v>#DIV/0!</v>
      </c>
      <c r="G80" s="45" t="e">
        <f t="shared" si="39"/>
        <v>#DIV/0!</v>
      </c>
      <c r="H80" s="60"/>
      <c r="I80" s="60">
        <v>30000</v>
      </c>
      <c r="J80" s="60"/>
      <c r="K80" s="9">
        <f t="shared" si="40"/>
        <v>0</v>
      </c>
      <c r="L80" s="9" t="e">
        <f t="shared" si="41"/>
        <v>#DIV/0!</v>
      </c>
      <c r="M80" s="65">
        <f t="shared" si="42"/>
        <v>0</v>
      </c>
      <c r="N80" s="65">
        <f t="shared" si="43"/>
        <v>30000</v>
      </c>
      <c r="O80" s="65">
        <f t="shared" si="44"/>
        <v>0</v>
      </c>
      <c r="P80" s="43">
        <f t="shared" si="45"/>
        <v>0</v>
      </c>
      <c r="Q80" s="44" t="e">
        <f t="shared" si="46"/>
        <v>#DIV/0!</v>
      </c>
    </row>
    <row r="81" spans="1:17" s="11" customFormat="1" ht="15">
      <c r="A81" s="16" t="s">
        <v>154</v>
      </c>
      <c r="B81" s="30" t="s">
        <v>148</v>
      </c>
      <c r="C81" s="60"/>
      <c r="D81" s="60"/>
      <c r="E81" s="60"/>
      <c r="F81" s="45" t="e">
        <f t="shared" si="38"/>
        <v>#DIV/0!</v>
      </c>
      <c r="G81" s="45" t="e">
        <f t="shared" si="39"/>
        <v>#DIV/0!</v>
      </c>
      <c r="H81" s="60">
        <v>298527.6</v>
      </c>
      <c r="I81" s="60">
        <v>175948</v>
      </c>
      <c r="J81" s="60"/>
      <c r="K81" s="9">
        <f t="shared" si="40"/>
        <v>0</v>
      </c>
      <c r="L81" s="9">
        <f t="shared" si="41"/>
        <v>0</v>
      </c>
      <c r="M81" s="65">
        <f t="shared" si="42"/>
        <v>298527.6</v>
      </c>
      <c r="N81" s="65">
        <f t="shared" si="43"/>
        <v>175948</v>
      </c>
      <c r="O81" s="65">
        <f t="shared" si="44"/>
        <v>0</v>
      </c>
      <c r="P81" s="43">
        <f t="shared" si="45"/>
        <v>0</v>
      </c>
      <c r="Q81" s="44">
        <f t="shared" si="46"/>
        <v>0</v>
      </c>
    </row>
    <row r="82" spans="1:17" s="11" customFormat="1" ht="30.75">
      <c r="A82" s="16" t="s">
        <v>155</v>
      </c>
      <c r="B82" s="30" t="s">
        <v>149</v>
      </c>
      <c r="C82" s="60"/>
      <c r="D82" s="60"/>
      <c r="E82" s="60"/>
      <c r="F82" s="45" t="e">
        <f t="shared" si="38"/>
        <v>#DIV/0!</v>
      </c>
      <c r="G82" s="45" t="e">
        <f t="shared" si="39"/>
        <v>#DIV/0!</v>
      </c>
      <c r="H82" s="60"/>
      <c r="I82" s="60">
        <v>150000</v>
      </c>
      <c r="J82" s="60"/>
      <c r="K82" s="9">
        <f t="shared" si="40"/>
        <v>0</v>
      </c>
      <c r="L82" s="9" t="e">
        <f t="shared" si="41"/>
        <v>#DIV/0!</v>
      </c>
      <c r="M82" s="65">
        <f t="shared" si="42"/>
        <v>0</v>
      </c>
      <c r="N82" s="65">
        <f t="shared" si="43"/>
        <v>150000</v>
      </c>
      <c r="O82" s="65">
        <f t="shared" si="44"/>
        <v>0</v>
      </c>
      <c r="P82" s="43">
        <f t="shared" si="45"/>
        <v>0</v>
      </c>
      <c r="Q82" s="44" t="e">
        <f t="shared" si="46"/>
        <v>#DIV/0!</v>
      </c>
    </row>
    <row r="83" spans="1:17" s="11" customFormat="1" ht="30.75">
      <c r="A83" s="16" t="s">
        <v>132</v>
      </c>
      <c r="B83" s="30" t="s">
        <v>129</v>
      </c>
      <c r="C83" s="60"/>
      <c r="D83" s="60"/>
      <c r="E83" s="60"/>
      <c r="F83" s="45" t="e">
        <f t="shared" si="29"/>
        <v>#DIV/0!</v>
      </c>
      <c r="G83" s="45" t="e">
        <f t="shared" si="30"/>
        <v>#DIV/0!</v>
      </c>
      <c r="H83" s="60"/>
      <c r="I83" s="60">
        <v>85000</v>
      </c>
      <c r="J83" s="60"/>
      <c r="K83" s="9">
        <f t="shared" si="31"/>
        <v>0</v>
      </c>
      <c r="L83" s="9" t="e">
        <f t="shared" si="32"/>
        <v>#DIV/0!</v>
      </c>
      <c r="M83" s="65">
        <f t="shared" si="33"/>
        <v>0</v>
      </c>
      <c r="N83" s="65">
        <f t="shared" si="34"/>
        <v>85000</v>
      </c>
      <c r="O83" s="65">
        <f t="shared" si="35"/>
        <v>0</v>
      </c>
      <c r="P83" s="43">
        <f t="shared" si="36"/>
        <v>0</v>
      </c>
      <c r="Q83" s="44" t="e">
        <f t="shared" si="37"/>
        <v>#DIV/0!</v>
      </c>
    </row>
    <row r="84" spans="1:17" s="11" customFormat="1" ht="30.75">
      <c r="A84" s="16" t="s">
        <v>133</v>
      </c>
      <c r="B84" s="30" t="s">
        <v>130</v>
      </c>
      <c r="C84" s="60"/>
      <c r="D84" s="60">
        <v>128971</v>
      </c>
      <c r="E84" s="60"/>
      <c r="F84" s="45">
        <f t="shared" si="29"/>
        <v>0</v>
      </c>
      <c r="G84" s="45" t="e">
        <f t="shared" si="30"/>
        <v>#DIV/0!</v>
      </c>
      <c r="H84" s="60"/>
      <c r="I84" s="60"/>
      <c r="J84" s="60"/>
      <c r="K84" s="9" t="e">
        <f t="shared" si="31"/>
        <v>#DIV/0!</v>
      </c>
      <c r="L84" s="9" t="e">
        <f t="shared" si="32"/>
        <v>#DIV/0!</v>
      </c>
      <c r="M84" s="65">
        <f t="shared" si="33"/>
        <v>0</v>
      </c>
      <c r="N84" s="65">
        <f t="shared" si="34"/>
        <v>128971</v>
      </c>
      <c r="O84" s="65">
        <f t="shared" si="35"/>
        <v>0</v>
      </c>
      <c r="P84" s="43">
        <f t="shared" si="36"/>
        <v>0</v>
      </c>
      <c r="Q84" s="44" t="e">
        <f t="shared" si="37"/>
        <v>#DIV/0!</v>
      </c>
    </row>
    <row r="85" spans="1:17" s="11" customFormat="1" ht="30.75">
      <c r="A85" s="16" t="s">
        <v>134</v>
      </c>
      <c r="B85" s="30" t="s">
        <v>131</v>
      </c>
      <c r="C85" s="60">
        <v>7200</v>
      </c>
      <c r="D85" s="60">
        <v>7200</v>
      </c>
      <c r="E85" s="60">
        <v>7200</v>
      </c>
      <c r="F85" s="45">
        <f t="shared" si="29"/>
        <v>100</v>
      </c>
      <c r="G85" s="45">
        <f t="shared" si="30"/>
        <v>100</v>
      </c>
      <c r="H85" s="60"/>
      <c r="I85" s="60"/>
      <c r="J85" s="60"/>
      <c r="K85" s="9" t="e">
        <f t="shared" si="31"/>
        <v>#DIV/0!</v>
      </c>
      <c r="L85" s="9" t="e">
        <f t="shared" si="32"/>
        <v>#DIV/0!</v>
      </c>
      <c r="M85" s="65">
        <f t="shared" si="33"/>
        <v>7200</v>
      </c>
      <c r="N85" s="65">
        <f t="shared" si="34"/>
        <v>7200</v>
      </c>
      <c r="O85" s="65">
        <f t="shared" si="35"/>
        <v>7200</v>
      </c>
      <c r="P85" s="43">
        <f t="shared" si="36"/>
        <v>100</v>
      </c>
      <c r="Q85" s="44">
        <f t="shared" si="37"/>
        <v>100</v>
      </c>
    </row>
    <row r="86" spans="1:17" s="1" customFormat="1" ht="33.75" customHeight="1">
      <c r="A86" s="16" t="s">
        <v>47</v>
      </c>
      <c r="B86" s="30">
        <v>7461</v>
      </c>
      <c r="C86" s="62">
        <v>455113.06</v>
      </c>
      <c r="D86" s="62">
        <v>828750</v>
      </c>
      <c r="E86" s="62">
        <v>518696.92</v>
      </c>
      <c r="F86" s="45">
        <f>E86/D86*100</f>
        <v>62.58786365007541</v>
      </c>
      <c r="G86" s="45">
        <f>E86/C86*100</f>
        <v>113.97100316128042</v>
      </c>
      <c r="H86" s="60">
        <v>204645.59</v>
      </c>
      <c r="I86" s="60"/>
      <c r="J86" s="60"/>
      <c r="K86" s="9" t="e">
        <f t="shared" si="31"/>
        <v>#DIV/0!</v>
      </c>
      <c r="L86" s="9">
        <f t="shared" si="32"/>
        <v>0</v>
      </c>
      <c r="M86" s="65">
        <f t="shared" si="33"/>
        <v>659758.65</v>
      </c>
      <c r="N86" s="65">
        <f t="shared" si="34"/>
        <v>828750</v>
      </c>
      <c r="O86" s="65">
        <f t="shared" si="35"/>
        <v>518696.92</v>
      </c>
      <c r="P86" s="43">
        <f t="shared" si="36"/>
        <v>62.58786365007541</v>
      </c>
      <c r="Q86" s="44">
        <f t="shared" si="37"/>
        <v>78.61919203332916</v>
      </c>
    </row>
    <row r="87" spans="1:17" s="35" customFormat="1" ht="18.75" customHeight="1">
      <c r="A87" s="18" t="s">
        <v>136</v>
      </c>
      <c r="B87" s="34" t="s">
        <v>135</v>
      </c>
      <c r="C87" s="59">
        <f>C89+C90+C88</f>
        <v>0</v>
      </c>
      <c r="D87" s="59">
        <f>D89+D90+D88</f>
        <v>6400</v>
      </c>
      <c r="E87" s="59">
        <f>E89+E90+E88</f>
        <v>0</v>
      </c>
      <c r="F87" s="43">
        <f>E87/D87*100</f>
        <v>0</v>
      </c>
      <c r="G87" s="43" t="e">
        <f>E87/C87*100</f>
        <v>#DIV/0!</v>
      </c>
      <c r="H87" s="59">
        <f>H89+H90</f>
        <v>0</v>
      </c>
      <c r="I87" s="59">
        <f>I89+I90</f>
        <v>69900</v>
      </c>
      <c r="J87" s="59">
        <f>J89+J90</f>
        <v>0</v>
      </c>
      <c r="K87" s="42">
        <f t="shared" si="31"/>
        <v>0</v>
      </c>
      <c r="L87" s="42" t="e">
        <f t="shared" si="32"/>
        <v>#DIV/0!</v>
      </c>
      <c r="M87" s="65">
        <f t="shared" si="33"/>
        <v>0</v>
      </c>
      <c r="N87" s="65">
        <f t="shared" si="34"/>
        <v>76300</v>
      </c>
      <c r="O87" s="65">
        <f t="shared" si="35"/>
        <v>0</v>
      </c>
      <c r="P87" s="43">
        <f t="shared" si="36"/>
        <v>0</v>
      </c>
      <c r="Q87" s="44" t="e">
        <f t="shared" si="37"/>
        <v>#DIV/0!</v>
      </c>
    </row>
    <row r="88" spans="1:17" s="11" customFormat="1" ht="18.75" customHeight="1">
      <c r="A88" s="16" t="s">
        <v>143</v>
      </c>
      <c r="B88" s="30" t="s">
        <v>142</v>
      </c>
      <c r="C88" s="62"/>
      <c r="D88" s="62">
        <v>6400</v>
      </c>
      <c r="E88" s="62"/>
      <c r="F88" s="45"/>
      <c r="G88" s="45"/>
      <c r="H88" s="62"/>
      <c r="I88" s="62"/>
      <c r="J88" s="62"/>
      <c r="K88" s="9"/>
      <c r="L88" s="9"/>
      <c r="M88" s="67"/>
      <c r="N88" s="67"/>
      <c r="O88" s="67"/>
      <c r="P88" s="45"/>
      <c r="Q88" s="10"/>
    </row>
    <row r="89" spans="1:17" s="1" customFormat="1" ht="36.75" customHeight="1">
      <c r="A89" s="16" t="s">
        <v>139</v>
      </c>
      <c r="B89" s="30" t="s">
        <v>137</v>
      </c>
      <c r="C89" s="62"/>
      <c r="D89" s="62"/>
      <c r="E89" s="62"/>
      <c r="F89" s="45" t="e">
        <f>E89/D89*100</f>
        <v>#DIV/0!</v>
      </c>
      <c r="G89" s="45" t="e">
        <f>E89/C89*100</f>
        <v>#DIV/0!</v>
      </c>
      <c r="H89" s="60"/>
      <c r="I89" s="60">
        <v>69900</v>
      </c>
      <c r="J89" s="60"/>
      <c r="K89" s="9">
        <f t="shared" si="31"/>
        <v>0</v>
      </c>
      <c r="L89" s="9" t="e">
        <f t="shared" si="32"/>
        <v>#DIV/0!</v>
      </c>
      <c r="M89" s="65">
        <f t="shared" si="33"/>
        <v>0</v>
      </c>
      <c r="N89" s="65">
        <f t="shared" si="34"/>
        <v>69900</v>
      </c>
      <c r="O89" s="65">
        <f t="shared" si="35"/>
        <v>0</v>
      </c>
      <c r="P89" s="43">
        <f t="shared" si="36"/>
        <v>0</v>
      </c>
      <c r="Q89" s="44" t="e">
        <f t="shared" si="37"/>
        <v>#DIV/0!</v>
      </c>
    </row>
    <row r="90" spans="1:17" s="1" customFormat="1" ht="18.75" customHeight="1">
      <c r="A90" s="16" t="s">
        <v>140</v>
      </c>
      <c r="B90" s="30" t="s">
        <v>138</v>
      </c>
      <c r="C90" s="62"/>
      <c r="D90" s="62"/>
      <c r="E90" s="62"/>
      <c r="F90" s="45" t="e">
        <f>E90/D90*100</f>
        <v>#DIV/0!</v>
      </c>
      <c r="G90" s="45" t="e">
        <f>E90/C90*100</f>
        <v>#DIV/0!</v>
      </c>
      <c r="H90" s="60"/>
      <c r="I90" s="60"/>
      <c r="J90" s="60"/>
      <c r="K90" s="9" t="e">
        <f t="shared" si="31"/>
        <v>#DIV/0!</v>
      </c>
      <c r="L90" s="9" t="e">
        <f t="shared" si="32"/>
        <v>#DIV/0!</v>
      </c>
      <c r="M90" s="65">
        <f t="shared" si="33"/>
        <v>0</v>
      </c>
      <c r="N90" s="65">
        <f t="shared" si="34"/>
        <v>0</v>
      </c>
      <c r="O90" s="65">
        <f t="shared" si="35"/>
        <v>0</v>
      </c>
      <c r="P90" s="43" t="e">
        <f t="shared" si="36"/>
        <v>#DIV/0!</v>
      </c>
      <c r="Q90" s="44" t="e">
        <f t="shared" si="37"/>
        <v>#DIV/0!</v>
      </c>
    </row>
    <row r="91" spans="1:17" s="1" customFormat="1" ht="15">
      <c r="A91" s="16" t="s">
        <v>13</v>
      </c>
      <c r="B91" s="30">
        <v>9770</v>
      </c>
      <c r="C91" s="62">
        <v>418588.19</v>
      </c>
      <c r="D91" s="62"/>
      <c r="E91" s="62"/>
      <c r="F91" s="45" t="e">
        <f>E91/D91*100</f>
        <v>#DIV/0!</v>
      </c>
      <c r="G91" s="45">
        <f>E91/C91*100</f>
        <v>0</v>
      </c>
      <c r="H91" s="62"/>
      <c r="I91" s="62"/>
      <c r="J91" s="62"/>
      <c r="K91" s="9" t="e">
        <f t="shared" si="31"/>
        <v>#DIV/0!</v>
      </c>
      <c r="L91" s="9" t="e">
        <f t="shared" si="32"/>
        <v>#DIV/0!</v>
      </c>
      <c r="M91" s="65">
        <f t="shared" si="33"/>
        <v>418588.19</v>
      </c>
      <c r="N91" s="65">
        <f t="shared" si="34"/>
        <v>0</v>
      </c>
      <c r="O91" s="65">
        <f t="shared" si="35"/>
        <v>0</v>
      </c>
      <c r="P91" s="43" t="e">
        <f t="shared" si="36"/>
        <v>#DIV/0!</v>
      </c>
      <c r="Q91" s="44">
        <f t="shared" si="37"/>
        <v>0</v>
      </c>
    </row>
    <row r="92" spans="1:19" s="1" customFormat="1" ht="15">
      <c r="A92" s="8" t="s">
        <v>49</v>
      </c>
      <c r="B92" s="33"/>
      <c r="C92" s="58">
        <f>C11+C14+C28+C39+C60+C65+C71+C76+C87+C91</f>
        <v>73869096.61000001</v>
      </c>
      <c r="D92" s="58">
        <f>D11+D14+D28+D39+D60+D65+D71+D76+D87+D91</f>
        <v>95367023</v>
      </c>
      <c r="E92" s="58">
        <f>E11+E14+E28+E39+E60+E65+E71+E76+E87+E91</f>
        <v>74835257.26</v>
      </c>
      <c r="F92" s="43">
        <f>E92/D92*100</f>
        <v>78.47079095674404</v>
      </c>
      <c r="G92" s="43">
        <f>E92/C92*100</f>
        <v>101.30793619299413</v>
      </c>
      <c r="H92" s="58">
        <f>H11+H14+H28+H39+H60+H65+H71+H76+H87+H91</f>
        <v>2565950.9299999997</v>
      </c>
      <c r="I92" s="58">
        <f>I11+I14+I28+I39+I60+I65+I71+I76+I87+I91</f>
        <v>4584606.76</v>
      </c>
      <c r="J92" s="58">
        <f>J11+J14+J28+J39+J60+J65+J71+J76+J87+J91</f>
        <v>1790465.2699999996</v>
      </c>
      <c r="K92" s="44">
        <f>J92/I92*100</f>
        <v>39.053846136195105</v>
      </c>
      <c r="L92" s="44">
        <f>J92/H92*100</f>
        <v>69.77784528404834</v>
      </c>
      <c r="M92" s="58">
        <f>M11+M14+M28+M39+M60+M65+M71+M76+M87+M91</f>
        <v>76435047.54000002</v>
      </c>
      <c r="N92" s="58">
        <f>N11+N14+N28+N39+N60+N65+N71+N76+N87+N91</f>
        <v>99951629.75999999</v>
      </c>
      <c r="O92" s="58">
        <f>O11+O14+O28+O39+O60+O65+O71+O76+O87+O91</f>
        <v>76625722.53000002</v>
      </c>
      <c r="P92" s="43">
        <f>O92/N92*100</f>
        <v>76.66280451253347</v>
      </c>
      <c r="Q92" s="44">
        <f>O92/M92*100</f>
        <v>100.24946015752813</v>
      </c>
      <c r="R92" s="46"/>
      <c r="S92" s="46"/>
    </row>
    <row r="93" spans="1:17" s="13" customFormat="1" ht="28.5" customHeight="1">
      <c r="A93" s="73" t="s">
        <v>50</v>
      </c>
      <c r="B93" s="73"/>
      <c r="C93" s="73"/>
      <c r="D93" s="73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</row>
    <row r="94" spans="1:17" s="11" customFormat="1" ht="15">
      <c r="A94" s="40" t="s">
        <v>51</v>
      </c>
      <c r="B94" s="14">
        <v>2110</v>
      </c>
      <c r="C94" s="63">
        <v>30987676.49</v>
      </c>
      <c r="D94" s="63">
        <v>52702582</v>
      </c>
      <c r="E94" s="63">
        <v>43213957.84</v>
      </c>
      <c r="F94" s="53">
        <f aca="true" t="shared" si="47" ref="F94:F104">E94/D94*100</f>
        <v>81.99590266753914</v>
      </c>
      <c r="G94" s="53">
        <f aca="true" t="shared" si="48" ref="G94:G104">E94/C94*100</f>
        <v>139.4553020260991</v>
      </c>
      <c r="H94" s="64">
        <v>68988.27</v>
      </c>
      <c r="I94" s="64">
        <v>133537.79</v>
      </c>
      <c r="J94" s="64">
        <v>77684.52</v>
      </c>
      <c r="K94" s="50">
        <f aca="true" t="shared" si="49" ref="K94:K112">J94/I94*100</f>
        <v>58.17418425151411</v>
      </c>
      <c r="L94" s="54">
        <f aca="true" t="shared" si="50" ref="L94:L116">J94/H94*100</f>
        <v>112.6054037882092</v>
      </c>
      <c r="M94" s="65">
        <f aca="true" t="shared" si="51" ref="M94:M116">H94+C94</f>
        <v>31056664.759999998</v>
      </c>
      <c r="N94" s="65">
        <f aca="true" t="shared" si="52" ref="N94:O108">I94+D94</f>
        <v>52836119.79</v>
      </c>
      <c r="O94" s="65">
        <f t="shared" si="52"/>
        <v>43291642.36000001</v>
      </c>
      <c r="P94" s="52">
        <f aca="true" t="shared" si="53" ref="P94:P116">O94/N94*100</f>
        <v>81.93569575522382</v>
      </c>
      <c r="Q94" s="51">
        <f aca="true" t="shared" si="54" ref="Q94:Q116">O94/M94*100</f>
        <v>139.39565853110625</v>
      </c>
    </row>
    <row r="95" spans="1:17" s="1" customFormat="1" ht="15">
      <c r="A95" s="40" t="s">
        <v>52</v>
      </c>
      <c r="B95" s="14">
        <v>2120</v>
      </c>
      <c r="C95" s="63">
        <v>6861796.72</v>
      </c>
      <c r="D95" s="63">
        <v>11632945</v>
      </c>
      <c r="E95" s="63">
        <v>9549079.18</v>
      </c>
      <c r="F95" s="53">
        <f t="shared" si="47"/>
        <v>82.08651532350578</v>
      </c>
      <c r="G95" s="53">
        <f t="shared" si="48"/>
        <v>139.16295643336983</v>
      </c>
      <c r="H95" s="64">
        <v>12125.4</v>
      </c>
      <c r="I95" s="64">
        <v>28996.81</v>
      </c>
      <c r="J95" s="64">
        <v>12806.16</v>
      </c>
      <c r="K95" s="50">
        <f t="shared" si="49"/>
        <v>44.16403045714339</v>
      </c>
      <c r="L95" s="54">
        <f t="shared" si="50"/>
        <v>105.61433024889901</v>
      </c>
      <c r="M95" s="65">
        <f t="shared" si="51"/>
        <v>6873922.12</v>
      </c>
      <c r="N95" s="65">
        <f t="shared" si="52"/>
        <v>11661941.81</v>
      </c>
      <c r="O95" s="65">
        <f t="shared" si="52"/>
        <v>9561885.34</v>
      </c>
      <c r="P95" s="52">
        <f t="shared" si="53"/>
        <v>81.99222304299938</v>
      </c>
      <c r="Q95" s="51">
        <f t="shared" si="54"/>
        <v>139.10377762615676</v>
      </c>
    </row>
    <row r="96" spans="1:17" s="11" customFormat="1" ht="15">
      <c r="A96" s="40" t="s">
        <v>53</v>
      </c>
      <c r="B96" s="14">
        <v>2210</v>
      </c>
      <c r="C96" s="63">
        <v>246500.51</v>
      </c>
      <c r="D96" s="63">
        <v>1523226</v>
      </c>
      <c r="E96" s="63">
        <v>512176.5</v>
      </c>
      <c r="F96" s="53">
        <f t="shared" si="47"/>
        <v>33.62445887872187</v>
      </c>
      <c r="G96" s="53">
        <f t="shared" si="48"/>
        <v>207.77908329682563</v>
      </c>
      <c r="H96" s="64">
        <v>296484.75</v>
      </c>
      <c r="I96" s="64">
        <v>260693.11</v>
      </c>
      <c r="J96" s="64">
        <v>459331.39</v>
      </c>
      <c r="K96" s="50">
        <f t="shared" si="49"/>
        <v>176.19621400811093</v>
      </c>
      <c r="L96" s="54">
        <f t="shared" si="50"/>
        <v>154.9258064706532</v>
      </c>
      <c r="M96" s="65">
        <f t="shared" si="51"/>
        <v>542985.26</v>
      </c>
      <c r="N96" s="65">
        <f t="shared" si="52"/>
        <v>1783919.1099999999</v>
      </c>
      <c r="O96" s="65">
        <f t="shared" si="52"/>
        <v>971507.89</v>
      </c>
      <c r="P96" s="52">
        <f t="shared" si="53"/>
        <v>54.45918957614621</v>
      </c>
      <c r="Q96" s="51">
        <f t="shared" si="54"/>
        <v>178.91975373327813</v>
      </c>
    </row>
    <row r="97" spans="1:17" s="11" customFormat="1" ht="15">
      <c r="A97" s="40" t="s">
        <v>54</v>
      </c>
      <c r="B97" s="14">
        <v>2230</v>
      </c>
      <c r="C97" s="63">
        <v>746106.61</v>
      </c>
      <c r="D97" s="63">
        <v>1819285</v>
      </c>
      <c r="E97" s="63">
        <v>1566581.19</v>
      </c>
      <c r="F97" s="53">
        <f t="shared" si="47"/>
        <v>86.10971837837393</v>
      </c>
      <c r="G97" s="53">
        <f t="shared" si="48"/>
        <v>209.96747234285996</v>
      </c>
      <c r="H97" s="64">
        <v>701733.96</v>
      </c>
      <c r="I97" s="64">
        <v>1349994.35</v>
      </c>
      <c r="J97" s="64">
        <v>772223.34</v>
      </c>
      <c r="K97" s="50">
        <f t="shared" si="49"/>
        <v>57.20196828971913</v>
      </c>
      <c r="L97" s="54">
        <f t="shared" si="50"/>
        <v>110.04502903066</v>
      </c>
      <c r="M97" s="65">
        <f t="shared" si="51"/>
        <v>1447840.5699999998</v>
      </c>
      <c r="N97" s="65">
        <f t="shared" si="52"/>
        <v>3169279.35</v>
      </c>
      <c r="O97" s="65">
        <f t="shared" si="52"/>
        <v>2338804.53</v>
      </c>
      <c r="P97" s="52">
        <f t="shared" si="53"/>
        <v>73.79609910372842</v>
      </c>
      <c r="Q97" s="51">
        <f t="shared" si="54"/>
        <v>161.53743571365735</v>
      </c>
    </row>
    <row r="98" spans="1:17" s="11" customFormat="1" ht="15">
      <c r="A98" s="40" t="s">
        <v>55</v>
      </c>
      <c r="B98" s="14">
        <v>2240</v>
      </c>
      <c r="C98" s="63">
        <v>1416775.87</v>
      </c>
      <c r="D98" s="63">
        <v>2676689</v>
      </c>
      <c r="E98" s="63">
        <v>1380430.88</v>
      </c>
      <c r="F98" s="53">
        <f t="shared" si="47"/>
        <v>51.57232984481948</v>
      </c>
      <c r="G98" s="53">
        <f t="shared" si="48"/>
        <v>97.43466904190002</v>
      </c>
      <c r="H98" s="64">
        <v>3915.95</v>
      </c>
      <c r="I98" s="64">
        <v>45490.66</v>
      </c>
      <c r="J98" s="64">
        <v>37588.77</v>
      </c>
      <c r="K98" s="50">
        <f t="shared" si="49"/>
        <v>82.62964309596738</v>
      </c>
      <c r="L98" s="54">
        <f t="shared" si="50"/>
        <v>959.8889158441757</v>
      </c>
      <c r="M98" s="65">
        <f t="shared" si="51"/>
        <v>1420691.82</v>
      </c>
      <c r="N98" s="65">
        <f t="shared" si="52"/>
        <v>2722179.66</v>
      </c>
      <c r="O98" s="65">
        <f t="shared" si="52"/>
        <v>1418019.65</v>
      </c>
      <c r="P98" s="52">
        <f t="shared" si="53"/>
        <v>52.09133220839656</v>
      </c>
      <c r="Q98" s="51">
        <f t="shared" si="54"/>
        <v>99.81191065068565</v>
      </c>
    </row>
    <row r="99" spans="1:17" s="11" customFormat="1" ht="15">
      <c r="A99" s="40" t="s">
        <v>56</v>
      </c>
      <c r="B99" s="14">
        <v>2250</v>
      </c>
      <c r="C99" s="63">
        <v>143810.28</v>
      </c>
      <c r="D99" s="63">
        <v>262316</v>
      </c>
      <c r="E99" s="63">
        <v>154142.5</v>
      </c>
      <c r="F99" s="53">
        <f t="shared" si="47"/>
        <v>58.76214184418792</v>
      </c>
      <c r="G99" s="53">
        <f t="shared" si="48"/>
        <v>107.18461851266822</v>
      </c>
      <c r="H99" s="64"/>
      <c r="I99" s="64"/>
      <c r="J99" s="64"/>
      <c r="K99" s="50" t="e">
        <f t="shared" si="49"/>
        <v>#DIV/0!</v>
      </c>
      <c r="L99" s="54" t="e">
        <f t="shared" si="50"/>
        <v>#DIV/0!</v>
      </c>
      <c r="M99" s="65">
        <f t="shared" si="51"/>
        <v>143810.28</v>
      </c>
      <c r="N99" s="65">
        <f t="shared" si="52"/>
        <v>262316</v>
      </c>
      <c r="O99" s="65">
        <f t="shared" si="52"/>
        <v>154142.5</v>
      </c>
      <c r="P99" s="52">
        <f t="shared" si="53"/>
        <v>58.76214184418792</v>
      </c>
      <c r="Q99" s="51">
        <f t="shared" si="54"/>
        <v>107.18461851266822</v>
      </c>
    </row>
    <row r="100" spans="1:17" s="11" customFormat="1" ht="15">
      <c r="A100" s="40" t="s">
        <v>57</v>
      </c>
      <c r="B100" s="14">
        <v>2271</v>
      </c>
      <c r="C100" s="63">
        <v>4329096.53</v>
      </c>
      <c r="D100" s="63">
        <v>7743492</v>
      </c>
      <c r="E100" s="63">
        <v>7238440.41</v>
      </c>
      <c r="F100" s="53">
        <f t="shared" si="47"/>
        <v>93.47772826523227</v>
      </c>
      <c r="G100" s="53">
        <f t="shared" si="48"/>
        <v>167.20441227952935</v>
      </c>
      <c r="H100" s="64">
        <v>8565.98</v>
      </c>
      <c r="I100" s="64">
        <v>7831.5</v>
      </c>
      <c r="J100" s="64">
        <v>10517.89</v>
      </c>
      <c r="K100" s="50">
        <f t="shared" si="49"/>
        <v>134.3023686394688</v>
      </c>
      <c r="L100" s="54">
        <f t="shared" si="50"/>
        <v>122.78676812226972</v>
      </c>
      <c r="M100" s="65">
        <f t="shared" si="51"/>
        <v>4337662.510000001</v>
      </c>
      <c r="N100" s="65">
        <f t="shared" si="52"/>
        <v>7751323.5</v>
      </c>
      <c r="O100" s="65">
        <f t="shared" si="52"/>
        <v>7248958.3</v>
      </c>
      <c r="P100" s="52">
        <f t="shared" si="53"/>
        <v>93.51897517888396</v>
      </c>
      <c r="Q100" s="51">
        <f t="shared" si="54"/>
        <v>167.11669668371684</v>
      </c>
    </row>
    <row r="101" spans="1:17" s="11" customFormat="1" ht="15">
      <c r="A101" s="40" t="s">
        <v>58</v>
      </c>
      <c r="B101" s="14">
        <v>2272</v>
      </c>
      <c r="C101" s="63">
        <v>113611.97</v>
      </c>
      <c r="D101" s="63">
        <v>180105</v>
      </c>
      <c r="E101" s="63">
        <v>111564.68</v>
      </c>
      <c r="F101" s="53">
        <f t="shared" si="47"/>
        <v>61.94424363565697</v>
      </c>
      <c r="G101" s="53">
        <f t="shared" si="48"/>
        <v>98.19799797503731</v>
      </c>
      <c r="H101" s="64">
        <v>3743.12</v>
      </c>
      <c r="I101" s="64">
        <v>9265</v>
      </c>
      <c r="J101" s="64">
        <v>2946.36</v>
      </c>
      <c r="K101" s="50">
        <f t="shared" si="49"/>
        <v>31.800971397733406</v>
      </c>
      <c r="L101" s="54">
        <f t="shared" si="50"/>
        <v>78.71401397764433</v>
      </c>
      <c r="M101" s="65">
        <f t="shared" si="51"/>
        <v>117355.09</v>
      </c>
      <c r="N101" s="65">
        <f t="shared" si="52"/>
        <v>189370</v>
      </c>
      <c r="O101" s="65">
        <f t="shared" si="52"/>
        <v>114511.04</v>
      </c>
      <c r="P101" s="52">
        <f t="shared" si="53"/>
        <v>60.46947246131911</v>
      </c>
      <c r="Q101" s="51">
        <f t="shared" si="54"/>
        <v>97.57654312224548</v>
      </c>
    </row>
    <row r="102" spans="1:17" s="11" customFormat="1" ht="15">
      <c r="A102" s="40" t="s">
        <v>59</v>
      </c>
      <c r="B102" s="14">
        <v>2273</v>
      </c>
      <c r="C102" s="63">
        <v>643856.71</v>
      </c>
      <c r="D102" s="63">
        <v>1283385</v>
      </c>
      <c r="E102" s="63">
        <v>594410.77</v>
      </c>
      <c r="F102" s="53">
        <f t="shared" si="47"/>
        <v>46.31585767326251</v>
      </c>
      <c r="G102" s="53">
        <f t="shared" si="48"/>
        <v>92.32035028414941</v>
      </c>
      <c r="H102" s="64"/>
      <c r="I102" s="64">
        <v>539</v>
      </c>
      <c r="J102" s="64">
        <v>84.03</v>
      </c>
      <c r="K102" s="50">
        <f t="shared" si="49"/>
        <v>15.589981447124304</v>
      </c>
      <c r="L102" s="54" t="e">
        <f t="shared" si="50"/>
        <v>#DIV/0!</v>
      </c>
      <c r="M102" s="65">
        <f t="shared" si="51"/>
        <v>643856.71</v>
      </c>
      <c r="N102" s="65">
        <f t="shared" si="52"/>
        <v>1283924</v>
      </c>
      <c r="O102" s="65">
        <f t="shared" si="52"/>
        <v>594494.8</v>
      </c>
      <c r="P102" s="52">
        <f t="shared" si="53"/>
        <v>46.302958742106235</v>
      </c>
      <c r="Q102" s="51">
        <f t="shared" si="54"/>
        <v>92.33340132465189</v>
      </c>
    </row>
    <row r="103" spans="1:17" s="11" customFormat="1" ht="15">
      <c r="A103" s="40" t="s">
        <v>60</v>
      </c>
      <c r="B103" s="14">
        <v>2274</v>
      </c>
      <c r="C103" s="63">
        <v>154254.26</v>
      </c>
      <c r="D103" s="63">
        <v>624916</v>
      </c>
      <c r="E103" s="63">
        <v>200486.53</v>
      </c>
      <c r="F103" s="53">
        <f t="shared" si="47"/>
        <v>32.08215664185266</v>
      </c>
      <c r="G103" s="53">
        <f t="shared" si="48"/>
        <v>129.97147047997248</v>
      </c>
      <c r="H103" s="64"/>
      <c r="I103" s="64"/>
      <c r="J103" s="64"/>
      <c r="K103" s="50" t="e">
        <f t="shared" si="49"/>
        <v>#DIV/0!</v>
      </c>
      <c r="L103" s="54" t="e">
        <f t="shared" si="50"/>
        <v>#DIV/0!</v>
      </c>
      <c r="M103" s="65">
        <f t="shared" si="51"/>
        <v>154254.26</v>
      </c>
      <c r="N103" s="65">
        <f t="shared" si="52"/>
        <v>624916</v>
      </c>
      <c r="O103" s="65">
        <f t="shared" si="52"/>
        <v>200486.53</v>
      </c>
      <c r="P103" s="52">
        <f t="shared" si="53"/>
        <v>32.08215664185266</v>
      </c>
      <c r="Q103" s="51">
        <f t="shared" si="54"/>
        <v>129.97147047997248</v>
      </c>
    </row>
    <row r="104" spans="1:17" s="11" customFormat="1" ht="15">
      <c r="A104" s="40" t="s">
        <v>61</v>
      </c>
      <c r="B104" s="14">
        <v>2275</v>
      </c>
      <c r="C104" s="63">
        <v>52330.47</v>
      </c>
      <c r="D104" s="63">
        <v>510028</v>
      </c>
      <c r="E104" s="63">
        <v>69915.76</v>
      </c>
      <c r="F104" s="53">
        <f t="shared" si="47"/>
        <v>13.70821994086599</v>
      </c>
      <c r="G104" s="53">
        <f t="shared" si="48"/>
        <v>133.6043035730426</v>
      </c>
      <c r="H104" s="64"/>
      <c r="I104" s="64">
        <v>45.75</v>
      </c>
      <c r="J104" s="64"/>
      <c r="K104" s="50">
        <f t="shared" si="49"/>
        <v>0</v>
      </c>
      <c r="L104" s="54" t="e">
        <f t="shared" si="50"/>
        <v>#DIV/0!</v>
      </c>
      <c r="M104" s="65">
        <f t="shared" si="51"/>
        <v>52330.47</v>
      </c>
      <c r="N104" s="65">
        <f t="shared" si="52"/>
        <v>510073.75</v>
      </c>
      <c r="O104" s="65">
        <f t="shared" si="52"/>
        <v>69915.76</v>
      </c>
      <c r="P104" s="52">
        <f t="shared" si="53"/>
        <v>13.706990410700412</v>
      </c>
      <c r="Q104" s="51">
        <f t="shared" si="54"/>
        <v>133.6043035730426</v>
      </c>
    </row>
    <row r="105" spans="1:17" s="11" customFormat="1" ht="39" customHeight="1">
      <c r="A105" s="40" t="s">
        <v>62</v>
      </c>
      <c r="B105" s="14">
        <v>2281</v>
      </c>
      <c r="C105" s="63"/>
      <c r="D105" s="63"/>
      <c r="E105" s="63"/>
      <c r="F105" s="53" t="e">
        <f aca="true" t="shared" si="55" ref="F105:F114">E105/D105*100</f>
        <v>#DIV/0!</v>
      </c>
      <c r="G105" s="53" t="e">
        <f aca="true" t="shared" si="56" ref="G105:G114">E105/C105*100</f>
        <v>#DIV/0!</v>
      </c>
      <c r="H105" s="64"/>
      <c r="I105" s="64">
        <v>150000</v>
      </c>
      <c r="J105" s="64"/>
      <c r="K105" s="50">
        <f t="shared" si="49"/>
        <v>0</v>
      </c>
      <c r="L105" s="54" t="e">
        <f t="shared" si="50"/>
        <v>#DIV/0!</v>
      </c>
      <c r="M105" s="65">
        <f t="shared" si="51"/>
        <v>0</v>
      </c>
      <c r="N105" s="65">
        <f t="shared" si="52"/>
        <v>150000</v>
      </c>
      <c r="O105" s="65">
        <f t="shared" si="52"/>
        <v>0</v>
      </c>
      <c r="P105" s="52">
        <f t="shared" si="53"/>
        <v>0</v>
      </c>
      <c r="Q105" s="51" t="e">
        <f t="shared" si="54"/>
        <v>#DIV/0!</v>
      </c>
    </row>
    <row r="106" spans="1:17" s="11" customFormat="1" ht="36" customHeight="1">
      <c r="A106" s="40" t="s">
        <v>63</v>
      </c>
      <c r="B106" s="14">
        <v>2282</v>
      </c>
      <c r="C106" s="63"/>
      <c r="D106" s="63">
        <v>91750</v>
      </c>
      <c r="E106" s="63">
        <v>9300</v>
      </c>
      <c r="F106" s="53">
        <f t="shared" si="55"/>
        <v>10.136239782016348</v>
      </c>
      <c r="G106" s="53" t="e">
        <f t="shared" si="56"/>
        <v>#DIV/0!</v>
      </c>
      <c r="H106" s="64"/>
      <c r="I106" s="64">
        <v>787.5</v>
      </c>
      <c r="J106" s="64"/>
      <c r="K106" s="50">
        <f t="shared" si="49"/>
        <v>0</v>
      </c>
      <c r="L106" s="54" t="e">
        <f t="shared" si="50"/>
        <v>#DIV/0!</v>
      </c>
      <c r="M106" s="65">
        <f t="shared" si="51"/>
        <v>0</v>
      </c>
      <c r="N106" s="65">
        <f t="shared" si="52"/>
        <v>92537.5</v>
      </c>
      <c r="O106" s="65">
        <f t="shared" si="52"/>
        <v>9300</v>
      </c>
      <c r="P106" s="52">
        <f t="shared" si="53"/>
        <v>10.049979737944078</v>
      </c>
      <c r="Q106" s="51" t="e">
        <f t="shared" si="54"/>
        <v>#DIV/0!</v>
      </c>
    </row>
    <row r="107" spans="1:17" s="11" customFormat="1" ht="30.75">
      <c r="A107" s="40" t="s">
        <v>64</v>
      </c>
      <c r="B107" s="14">
        <v>2610</v>
      </c>
      <c r="C107" s="63">
        <v>26915520.16</v>
      </c>
      <c r="D107" s="63">
        <v>12838077</v>
      </c>
      <c r="E107" s="63">
        <v>9073492.58</v>
      </c>
      <c r="F107" s="53">
        <f t="shared" si="55"/>
        <v>70.67641501137592</v>
      </c>
      <c r="G107" s="53">
        <f t="shared" si="56"/>
        <v>33.71100586599252</v>
      </c>
      <c r="H107" s="64"/>
      <c r="I107" s="64"/>
      <c r="J107" s="64"/>
      <c r="K107" s="50" t="e">
        <f t="shared" si="49"/>
        <v>#DIV/0!</v>
      </c>
      <c r="L107" s="54" t="e">
        <f t="shared" si="50"/>
        <v>#DIV/0!</v>
      </c>
      <c r="M107" s="65">
        <f t="shared" si="51"/>
        <v>26915520.16</v>
      </c>
      <c r="N107" s="65">
        <f t="shared" si="52"/>
        <v>12838077</v>
      </c>
      <c r="O107" s="65">
        <f t="shared" si="52"/>
        <v>9073492.58</v>
      </c>
      <c r="P107" s="52">
        <f t="shared" si="53"/>
        <v>70.67641501137592</v>
      </c>
      <c r="Q107" s="51">
        <f t="shared" si="54"/>
        <v>33.71100586599252</v>
      </c>
    </row>
    <row r="108" spans="1:17" s="11" customFormat="1" ht="20.25" customHeight="1">
      <c r="A108" s="40" t="s">
        <v>65</v>
      </c>
      <c r="B108" s="14">
        <v>2620</v>
      </c>
      <c r="C108" s="63">
        <v>418588.19</v>
      </c>
      <c r="D108" s="63"/>
      <c r="E108" s="63"/>
      <c r="F108" s="53" t="e">
        <f t="shared" si="55"/>
        <v>#DIV/0!</v>
      </c>
      <c r="G108" s="53">
        <f t="shared" si="56"/>
        <v>0</v>
      </c>
      <c r="H108" s="64"/>
      <c r="I108" s="64"/>
      <c r="J108" s="64"/>
      <c r="K108" s="50" t="e">
        <f t="shared" si="49"/>
        <v>#DIV/0!</v>
      </c>
      <c r="L108" s="54" t="e">
        <f t="shared" si="50"/>
        <v>#DIV/0!</v>
      </c>
      <c r="M108" s="65">
        <f t="shared" si="51"/>
        <v>418588.19</v>
      </c>
      <c r="N108" s="65">
        <f t="shared" si="52"/>
        <v>0</v>
      </c>
      <c r="O108" s="65">
        <f t="shared" si="52"/>
        <v>0</v>
      </c>
      <c r="P108" s="52" t="e">
        <f t="shared" si="53"/>
        <v>#DIV/0!</v>
      </c>
      <c r="Q108" s="51">
        <f t="shared" si="54"/>
        <v>0</v>
      </c>
    </row>
    <row r="109" spans="1:17" s="11" customFormat="1" ht="15">
      <c r="A109" s="40" t="s">
        <v>66</v>
      </c>
      <c r="B109" s="14">
        <v>2710</v>
      </c>
      <c r="C109" s="63"/>
      <c r="D109" s="63"/>
      <c r="E109" s="63"/>
      <c r="F109" s="53" t="e">
        <f t="shared" si="55"/>
        <v>#DIV/0!</v>
      </c>
      <c r="G109" s="53" t="e">
        <f t="shared" si="56"/>
        <v>#DIV/0!</v>
      </c>
      <c r="H109" s="64"/>
      <c r="I109" s="64"/>
      <c r="J109" s="64"/>
      <c r="K109" s="50" t="e">
        <f t="shared" si="49"/>
        <v>#DIV/0!</v>
      </c>
      <c r="L109" s="54" t="e">
        <f t="shared" si="50"/>
        <v>#DIV/0!</v>
      </c>
      <c r="M109" s="65">
        <f t="shared" si="51"/>
        <v>0</v>
      </c>
      <c r="N109" s="65">
        <f aca="true" t="shared" si="57" ref="N109:O116">I109+D109</f>
        <v>0</v>
      </c>
      <c r="O109" s="65">
        <f t="shared" si="57"/>
        <v>0</v>
      </c>
      <c r="P109" s="52"/>
      <c r="Q109" s="51" t="e">
        <f t="shared" si="54"/>
        <v>#DIV/0!</v>
      </c>
    </row>
    <row r="110" spans="1:17" s="11" customFormat="1" ht="15">
      <c r="A110" s="40" t="s">
        <v>67</v>
      </c>
      <c r="B110" s="14">
        <v>2730</v>
      </c>
      <c r="C110" s="63">
        <v>828591.6</v>
      </c>
      <c r="D110" s="63">
        <v>1417627</v>
      </c>
      <c r="E110" s="63">
        <v>1137839.93</v>
      </c>
      <c r="F110" s="53">
        <f t="shared" si="55"/>
        <v>80.2637033577944</v>
      </c>
      <c r="G110" s="53">
        <f t="shared" si="56"/>
        <v>137.3221657086555</v>
      </c>
      <c r="H110" s="64">
        <v>6081</v>
      </c>
      <c r="I110" s="64"/>
      <c r="J110" s="64"/>
      <c r="K110" s="50" t="e">
        <f t="shared" si="49"/>
        <v>#DIV/0!</v>
      </c>
      <c r="L110" s="54">
        <f t="shared" si="50"/>
        <v>0</v>
      </c>
      <c r="M110" s="65">
        <f t="shared" si="51"/>
        <v>834672.6</v>
      </c>
      <c r="N110" s="65">
        <f t="shared" si="57"/>
        <v>1417627</v>
      </c>
      <c r="O110" s="65">
        <f t="shared" si="57"/>
        <v>1137839.93</v>
      </c>
      <c r="P110" s="52">
        <f t="shared" si="53"/>
        <v>80.2637033577944</v>
      </c>
      <c r="Q110" s="51">
        <f t="shared" si="54"/>
        <v>136.32170625943633</v>
      </c>
    </row>
    <row r="111" spans="1:17" s="1" customFormat="1" ht="15">
      <c r="A111" s="40" t="s">
        <v>68</v>
      </c>
      <c r="B111" s="14">
        <v>2800</v>
      </c>
      <c r="C111" s="63">
        <v>10580.24</v>
      </c>
      <c r="D111" s="63">
        <v>60600</v>
      </c>
      <c r="E111" s="63">
        <v>23438.51</v>
      </c>
      <c r="F111" s="53">
        <f t="shared" si="55"/>
        <v>38.677409240924085</v>
      </c>
      <c r="G111" s="53">
        <f t="shared" si="56"/>
        <v>221.5309860645883</v>
      </c>
      <c r="H111" s="64">
        <v>1272.37</v>
      </c>
      <c r="I111" s="64">
        <v>2125</v>
      </c>
      <c r="J111" s="64">
        <v>1124.5</v>
      </c>
      <c r="K111" s="50">
        <f t="shared" si="49"/>
        <v>52.917647058823526</v>
      </c>
      <c r="L111" s="54">
        <f t="shared" si="50"/>
        <v>88.37838050252678</v>
      </c>
      <c r="M111" s="65">
        <f t="shared" si="51"/>
        <v>11852.61</v>
      </c>
      <c r="N111" s="65">
        <f t="shared" si="57"/>
        <v>62725</v>
      </c>
      <c r="O111" s="65">
        <f t="shared" si="57"/>
        <v>24563.01</v>
      </c>
      <c r="P111" s="52">
        <f t="shared" si="53"/>
        <v>39.159840573933835</v>
      </c>
      <c r="Q111" s="51">
        <f t="shared" si="54"/>
        <v>207.23714017418945</v>
      </c>
    </row>
    <row r="112" spans="1:17" s="11" customFormat="1" ht="30.75" customHeight="1">
      <c r="A112" s="41" t="s">
        <v>69</v>
      </c>
      <c r="B112" s="17">
        <v>3110</v>
      </c>
      <c r="C112" s="63"/>
      <c r="D112" s="63"/>
      <c r="E112" s="63"/>
      <c r="F112" s="53" t="e">
        <f t="shared" si="55"/>
        <v>#DIV/0!</v>
      </c>
      <c r="G112" s="53" t="e">
        <f t="shared" si="56"/>
        <v>#DIV/0!</v>
      </c>
      <c r="H112" s="63">
        <v>224859.57</v>
      </c>
      <c r="I112" s="63">
        <v>775227.29</v>
      </c>
      <c r="J112" s="63">
        <v>323296.91</v>
      </c>
      <c r="K112" s="50">
        <f t="shared" si="49"/>
        <v>41.703499627831725</v>
      </c>
      <c r="L112" s="54">
        <f t="shared" si="50"/>
        <v>143.77725173093586</v>
      </c>
      <c r="M112" s="65">
        <f t="shared" si="51"/>
        <v>224859.57</v>
      </c>
      <c r="N112" s="65">
        <f t="shared" si="57"/>
        <v>775227.29</v>
      </c>
      <c r="O112" s="65">
        <f t="shared" si="57"/>
        <v>323296.91</v>
      </c>
      <c r="P112" s="52">
        <f t="shared" si="53"/>
        <v>41.703499627831725</v>
      </c>
      <c r="Q112" s="51">
        <f t="shared" si="54"/>
        <v>143.77725173093586</v>
      </c>
    </row>
    <row r="113" spans="1:17" s="11" customFormat="1" ht="30.75" customHeight="1">
      <c r="A113" s="41" t="s">
        <v>181</v>
      </c>
      <c r="B113" s="17">
        <v>3132</v>
      </c>
      <c r="C113" s="63"/>
      <c r="D113" s="63"/>
      <c r="E113" s="63"/>
      <c r="F113" s="53"/>
      <c r="G113" s="53"/>
      <c r="H113" s="63"/>
      <c r="I113" s="63">
        <v>101044</v>
      </c>
      <c r="J113" s="63">
        <v>92861.4</v>
      </c>
      <c r="K113" s="50">
        <f>J113/I113*100</f>
        <v>91.90194370769169</v>
      </c>
      <c r="L113" s="54" t="e">
        <f>J113/H113*100</f>
        <v>#DIV/0!</v>
      </c>
      <c r="M113" s="65">
        <f t="shared" si="51"/>
        <v>0</v>
      </c>
      <c r="N113" s="65">
        <f t="shared" si="57"/>
        <v>101044</v>
      </c>
      <c r="O113" s="65">
        <f t="shared" si="57"/>
        <v>92861.4</v>
      </c>
      <c r="P113" s="52">
        <f>O113/N113*100</f>
        <v>91.90194370769169</v>
      </c>
      <c r="Q113" s="51" t="e">
        <f>O113/M113*100</f>
        <v>#DIV/0!</v>
      </c>
    </row>
    <row r="114" spans="1:17" s="11" customFormat="1" ht="16.5" customHeight="1">
      <c r="A114" s="41" t="s">
        <v>70</v>
      </c>
      <c r="B114" s="17">
        <v>3210</v>
      </c>
      <c r="C114" s="63"/>
      <c r="D114" s="63"/>
      <c r="E114" s="63"/>
      <c r="F114" s="53" t="e">
        <f t="shared" si="55"/>
        <v>#DIV/0!</v>
      </c>
      <c r="G114" s="53" t="e">
        <f t="shared" si="56"/>
        <v>#DIV/0!</v>
      </c>
      <c r="H114" s="64">
        <v>1238180.59</v>
      </c>
      <c r="I114" s="64">
        <v>1719029</v>
      </c>
      <c r="J114" s="64"/>
      <c r="K114" s="50">
        <f>J114/I114*100</f>
        <v>0</v>
      </c>
      <c r="L114" s="54">
        <f>J114/H114*100</f>
        <v>0</v>
      </c>
      <c r="M114" s="65">
        <f t="shared" si="51"/>
        <v>1238180.59</v>
      </c>
      <c r="N114" s="65">
        <f t="shared" si="57"/>
        <v>1719029</v>
      </c>
      <c r="O114" s="65">
        <f t="shared" si="57"/>
        <v>0</v>
      </c>
      <c r="P114" s="52">
        <f>O114/N114*100</f>
        <v>0</v>
      </c>
      <c r="Q114" s="51">
        <f>O114/M114*100</f>
        <v>0</v>
      </c>
    </row>
    <row r="115" spans="1:17" s="11" customFormat="1" ht="16.5" customHeight="1" thickBot="1">
      <c r="A115" s="41" t="s">
        <v>182</v>
      </c>
      <c r="B115" s="17">
        <v>3240</v>
      </c>
      <c r="C115" s="63"/>
      <c r="D115" s="63"/>
      <c r="E115" s="63"/>
      <c r="F115" s="53"/>
      <c r="G115" s="53"/>
      <c r="H115" s="64"/>
      <c r="I115" s="64"/>
      <c r="J115" s="64"/>
      <c r="K115" s="50" t="e">
        <f>J115/I115*100</f>
        <v>#DIV/0!</v>
      </c>
      <c r="L115" s="54" t="e">
        <f>J115/H115*100</f>
        <v>#DIV/0!</v>
      </c>
      <c r="M115" s="65">
        <f t="shared" si="51"/>
        <v>0</v>
      </c>
      <c r="N115" s="65">
        <f t="shared" si="57"/>
        <v>0</v>
      </c>
      <c r="O115" s="65">
        <f t="shared" si="57"/>
        <v>0</v>
      </c>
      <c r="P115" s="52" t="e">
        <f>O115/N115*100</f>
        <v>#DIV/0!</v>
      </c>
      <c r="Q115" s="51" t="e">
        <f>O115/M115*100</f>
        <v>#DIV/0!</v>
      </c>
    </row>
    <row r="116" spans="1:17" s="19" customFormat="1" ht="15.75" thickBot="1">
      <c r="A116" s="12" t="s">
        <v>71</v>
      </c>
      <c r="B116" s="12"/>
      <c r="C116" s="57">
        <f>SUM(C94:C114)</f>
        <v>73869096.60999998</v>
      </c>
      <c r="D116" s="57">
        <f>SUM(D94:D114)</f>
        <v>95367023</v>
      </c>
      <c r="E116" s="57">
        <f>SUM(E94:E114)</f>
        <v>74835257.26000002</v>
      </c>
      <c r="F116" s="55">
        <f>E116/D116*100</f>
        <v>78.47079095674405</v>
      </c>
      <c r="G116" s="55">
        <f>E116/C116*100</f>
        <v>101.30793619299419</v>
      </c>
      <c r="H116" s="57">
        <f>SUM(H94:H114)</f>
        <v>2565950.96</v>
      </c>
      <c r="I116" s="57">
        <f>SUM(I94:I114)</f>
        <v>4584606.76</v>
      </c>
      <c r="J116" s="57">
        <f>SUM(J94:J114)</f>
        <v>1790465.27</v>
      </c>
      <c r="K116" s="56">
        <f>J116/I116*100</f>
        <v>39.05384613619511</v>
      </c>
      <c r="L116" s="56">
        <f t="shared" si="50"/>
        <v>69.77784446823567</v>
      </c>
      <c r="M116" s="65">
        <f t="shared" si="51"/>
        <v>76435047.56999998</v>
      </c>
      <c r="N116" s="65">
        <f t="shared" si="57"/>
        <v>99951629.76</v>
      </c>
      <c r="O116" s="65">
        <f t="shared" si="57"/>
        <v>76625722.53000002</v>
      </c>
      <c r="P116" s="52">
        <f t="shared" si="53"/>
        <v>76.66280451253346</v>
      </c>
      <c r="Q116" s="51">
        <f t="shared" si="54"/>
        <v>100.24946011818128</v>
      </c>
    </row>
    <row r="118" spans="1:17" ht="31.5" customHeight="1">
      <c r="A118" s="74" t="s">
        <v>72</v>
      </c>
      <c r="B118" s="74"/>
      <c r="C118" s="21"/>
      <c r="D118" s="22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 t="s">
        <v>73</v>
      </c>
      <c r="P118" s="24"/>
      <c r="Q118" s="25"/>
    </row>
    <row r="119" spans="1:17" ht="15">
      <c r="A119" s="75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26"/>
      <c r="Q119" s="25"/>
    </row>
    <row r="120" spans="1:17" ht="15">
      <c r="A120" s="27"/>
      <c r="B120" s="21"/>
      <c r="C120" s="21"/>
      <c r="D120" s="22"/>
      <c r="E120" s="23"/>
      <c r="F120" s="22"/>
      <c r="G120" s="22"/>
      <c r="H120" s="22"/>
      <c r="I120" s="23"/>
      <c r="J120" s="22"/>
      <c r="K120" s="22"/>
      <c r="L120" s="22"/>
      <c r="M120" s="24"/>
      <c r="N120" s="22"/>
      <c r="O120" s="24"/>
      <c r="P120" s="24"/>
      <c r="Q120" s="25"/>
    </row>
    <row r="122" spans="3:12" ht="15">
      <c r="C122" s="28"/>
      <c r="D122" s="28"/>
      <c r="E122" s="28"/>
      <c r="F122" s="28"/>
      <c r="G122" s="28"/>
      <c r="H122" s="28"/>
      <c r="I122" s="28"/>
      <c r="J122" s="28"/>
      <c r="K122" s="28"/>
      <c r="L122" s="28"/>
    </row>
    <row r="124" spans="3:17" ht="15">
      <c r="C124" s="29">
        <f aca="true" t="shared" si="58" ref="C124:Q124">C92-C116</f>
        <v>0</v>
      </c>
      <c r="D124" s="29">
        <f t="shared" si="58"/>
        <v>0</v>
      </c>
      <c r="E124" s="29">
        <f t="shared" si="58"/>
        <v>0</v>
      </c>
      <c r="F124" s="29">
        <f t="shared" si="58"/>
        <v>0</v>
      </c>
      <c r="G124" s="29">
        <f t="shared" si="58"/>
        <v>0</v>
      </c>
      <c r="H124" s="29">
        <f t="shared" si="58"/>
        <v>-0.03000000026077032</v>
      </c>
      <c r="I124" s="29">
        <f t="shared" si="58"/>
        <v>0</v>
      </c>
      <c r="J124" s="29">
        <f t="shared" si="58"/>
        <v>0</v>
      </c>
      <c r="K124" s="29">
        <f t="shared" si="58"/>
        <v>0</v>
      </c>
      <c r="L124" s="29">
        <f t="shared" si="58"/>
        <v>8.158126689750134E-07</v>
      </c>
      <c r="M124" s="29">
        <f t="shared" si="58"/>
        <v>-0.029999956488609314</v>
      </c>
      <c r="N124" s="29">
        <f t="shared" si="58"/>
        <v>0</v>
      </c>
      <c r="O124" s="29">
        <f t="shared" si="58"/>
        <v>0</v>
      </c>
      <c r="P124" s="29">
        <f t="shared" si="58"/>
        <v>0</v>
      </c>
      <c r="Q124" s="29">
        <f t="shared" si="58"/>
        <v>3.934685821604944E-08</v>
      </c>
    </row>
  </sheetData>
  <sheetProtection/>
  <mergeCells count="11">
    <mergeCell ref="A10:Q10"/>
    <mergeCell ref="A93:Q93"/>
    <mergeCell ref="A118:B118"/>
    <mergeCell ref="A119:O119"/>
    <mergeCell ref="A5:Q5"/>
    <mergeCell ref="O6:Q6"/>
    <mergeCell ref="A7:A8"/>
    <mergeCell ref="B7:B8"/>
    <mergeCell ref="C7:G7"/>
    <mergeCell ref="H7:L7"/>
    <mergeCell ref="M7:Q7"/>
  </mergeCells>
  <printOptions/>
  <pageMargins left="0.25" right="0.25" top="0.75" bottom="0.75" header="0.3" footer="0.3"/>
  <pageSetup fitToHeight="3" fitToWidth="1" horizontalDpi="600" verticalDpi="600" orientation="landscape" paperSize="9" scale="43" r:id="rId1"/>
  <rowBreaks count="2" manualBreakCount="2">
    <brk id="32" max="16" man="1"/>
    <brk id="6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2021-04-07T04:39:29Z</cp:lastPrinted>
  <dcterms:created xsi:type="dcterms:W3CDTF">2002-09-09T15:52:05Z</dcterms:created>
  <dcterms:modified xsi:type="dcterms:W3CDTF">2021-04-09T10:38:43Z</dcterms:modified>
  <cp:category/>
  <cp:version/>
  <cp:contentType/>
  <cp:contentStatus/>
</cp:coreProperties>
</file>